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 windowWidth="34020" windowHeight="10960" activeTab="0"/>
  </bookViews>
  <sheets>
    <sheet name="Provisions" sheetId="1" r:id="rId1"/>
    <sheet name="Water" sheetId="2" r:id="rId2"/>
    <sheet name="ADNR" sheetId="3" r:id="rId3"/>
    <sheet name="DRI" sheetId="4" r:id="rId4"/>
    <sheet name="Sheet3" sheetId="5" r:id="rId5"/>
  </sheets>
  <definedNames/>
  <calcPr fullCalcOnLoad="1"/>
</workbook>
</file>

<file path=xl/sharedStrings.xml><?xml version="1.0" encoding="utf-8"?>
<sst xmlns="http://schemas.openxmlformats.org/spreadsheetml/2006/main" count="237" uniqueCount="110">
  <si>
    <t>Fat</t>
  </si>
  <si>
    <t>Description</t>
  </si>
  <si>
    <t>Category</t>
  </si>
  <si>
    <t>Water</t>
  </si>
  <si>
    <t>Brand</t>
  </si>
  <si>
    <t>Size</t>
  </si>
  <si>
    <t>Serving Size</t>
  </si>
  <si>
    <t>Calories</t>
  </si>
  <si>
    <t>Carbs</t>
  </si>
  <si>
    <t>Protein</t>
  </si>
  <si>
    <t>Best Buy</t>
  </si>
  <si>
    <t>Ozarka</t>
  </si>
  <si>
    <t>Unit</t>
  </si>
  <si>
    <t>Litre</t>
  </si>
  <si>
    <t>QTY</t>
  </si>
  <si>
    <t>g</t>
  </si>
  <si>
    <t>oz.</t>
  </si>
  <si>
    <t>Per Serving (g)</t>
  </si>
  <si>
    <t>Servings</t>
  </si>
  <si>
    <t>Tot Cal</t>
  </si>
  <si>
    <t>Tot Fat</t>
  </si>
  <si>
    <t>Tot Carb</t>
  </si>
  <si>
    <t>Members Mark</t>
  </si>
  <si>
    <t>Meat</t>
  </si>
  <si>
    <t>Chicken Breast</t>
  </si>
  <si>
    <t>Tuna, Light Spring Water</t>
  </si>
  <si>
    <t>Starkist</t>
  </si>
  <si>
    <t>g/oz.</t>
  </si>
  <si>
    <t>Days Supplied:</t>
  </si>
  <si>
    <t>Water, Bulk Tanks</t>
  </si>
  <si>
    <t>Water, Bottled</t>
  </si>
  <si>
    <t>Tap</t>
  </si>
  <si>
    <t>Persons:</t>
  </si>
  <si>
    <t>Total</t>
  </si>
  <si>
    <t>Total:</t>
  </si>
  <si>
    <t>Daily Requirement:</t>
  </si>
  <si>
    <t>√</t>
  </si>
  <si>
    <t xml:space="preserve"> Total Price</t>
  </si>
  <si>
    <t>$/Pkg</t>
  </si>
  <si>
    <t>$/Unit</t>
  </si>
  <si>
    <t>$/Serving</t>
  </si>
  <si>
    <t>Vendor</t>
  </si>
  <si>
    <t>Sam's Club</t>
  </si>
  <si>
    <t>Donate By</t>
  </si>
  <si>
    <t>Sugar</t>
  </si>
  <si>
    <t>Sue Bee</t>
  </si>
  <si>
    <t>Honey, Grade A Fancy White Clover</t>
  </si>
  <si>
    <t>Men</t>
  </si>
  <si>
    <t>Women</t>
  </si>
  <si>
    <t>Total Fat</t>
  </si>
  <si>
    <t>≤80 g</t>
  </si>
  <si>
    <t>≤62 g</t>
  </si>
  <si>
    <t>≤27 g</t>
  </si>
  <si>
    <t>≤20 g</t>
  </si>
  <si>
    <t>≤300 mg</t>
  </si>
  <si>
    <t>2400 mg</t>
  </si>
  <si>
    <t>360 g</t>
  </si>
  <si>
    <t>275 g</t>
  </si>
  <si>
    <t>20-30 g</t>
  </si>
  <si>
    <t>63 g</t>
  </si>
  <si>
    <t>50 g</t>
  </si>
  <si>
    <t>1000 mg</t>
  </si>
  <si>
    <t>10 mg</t>
  </si>
  <si>
    <t>15 mg</t>
  </si>
  <si>
    <t>Calories:</t>
  </si>
  <si>
    <t>Total Fat:</t>
  </si>
  <si>
    <t>Saturated Fat:</t>
  </si>
  <si>
    <t>Cholesterol:</t>
  </si>
  <si>
    <t>Sodium:</t>
  </si>
  <si>
    <t>Total Carbohydrate:</t>
  </si>
  <si>
    <t>Dietary Fiber:</t>
  </si>
  <si>
    <t>Protein:</t>
  </si>
  <si>
    <t>Calcium:</t>
  </si>
  <si>
    <t>Iron:</t>
  </si>
  <si>
    <t>Children</t>
  </si>
  <si>
    <t>Age</t>
  </si>
  <si>
    <t xml:space="preserve">Number </t>
  </si>
  <si>
    <t>Total Fiber</t>
  </si>
  <si>
    <t>Total Carb</t>
  </si>
  <si>
    <t>14-18</t>
  </si>
  <si>
    <t>9-13</t>
  </si>
  <si>
    <t>19-30</t>
  </si>
  <si>
    <t>31-50</t>
  </si>
  <si>
    <t>50-70</t>
  </si>
  <si>
    <t>&gt;70</t>
  </si>
  <si>
    <t>Pregnant</t>
  </si>
  <si>
    <t>&lt;18</t>
  </si>
  <si>
    <t>Lactating</t>
  </si>
  <si>
    <t>1-3</t>
  </si>
  <si>
    <t>4-8</t>
  </si>
  <si>
    <t>Infants</t>
  </si>
  <si>
    <t>0-6 mo</t>
  </si>
  <si>
    <t>7-12 mo</t>
  </si>
  <si>
    <t>Avg:</t>
  </si>
  <si>
    <t>Req'd</t>
  </si>
  <si>
    <t>Tot Protein</t>
  </si>
  <si>
    <t>Men:</t>
  </si>
  <si>
    <t>Infants:</t>
  </si>
  <si>
    <t>Grand Total:</t>
  </si>
  <si>
    <t>Total People:</t>
  </si>
  <si>
    <t>Avg. DRI</t>
  </si>
  <si>
    <t>Total Cal</t>
  </si>
  <si>
    <t>Cal Req'd</t>
  </si>
  <si>
    <t>Fat Req'd</t>
  </si>
  <si>
    <t>Carb Req'd</t>
  </si>
  <si>
    <t>Protein Req'd</t>
  </si>
  <si>
    <t>litre</t>
  </si>
  <si>
    <t>Males</t>
  </si>
  <si>
    <t>Females</t>
  </si>
  <si>
    <t>Number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</si>
</sst>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mmm\-yy;@"/>
    <numFmt numFmtId="174" formatCode="mmm\-yyyy"/>
    <numFmt numFmtId="175" formatCode="0.0"/>
    <numFmt numFmtId="176" formatCode="_(* #,##0.0_);_(* \(#,##0.0\);_(* &quot;-&quot;??_);_(@_)"/>
    <numFmt numFmtId="177" formatCode="_(* #,##0_);_(* \(#,##0\);_(* &quot;-&quot;??_);_(@_)"/>
    <numFmt numFmtId="178" formatCode="0.000000"/>
    <numFmt numFmtId="179" formatCode="_(&quot;$&quot;* #,##0.000_);_(&quot;$&quot;* \(#,##0.000\);_(&quot;$&quot;* &quot;-&quot;??_);_(@_)"/>
    <numFmt numFmtId="180" formatCode="_(&quot;$&quot;* #,##0.0000_);_(&quot;$&quot;* \(#,##0.0000\);_(&quot;$&quot;* &quot;-&quot;??_);_(@_)"/>
  </numFmts>
  <fonts count="15">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2"/>
      <name val="Staccato222 BT"/>
      <family val="4"/>
    </font>
    <font>
      <sz val="12"/>
      <name val="Arial"/>
      <family val="0"/>
    </font>
    <font>
      <b/>
      <sz val="12"/>
      <name val="Arial"/>
      <family val="2"/>
    </font>
    <font>
      <sz val="10"/>
      <color indexed="8"/>
      <name val="Arial"/>
      <family val="2"/>
    </font>
    <font>
      <b/>
      <sz val="10"/>
      <color indexed="8"/>
      <name val="Arial"/>
      <family val="2"/>
    </font>
    <font>
      <b/>
      <i/>
      <sz val="10"/>
      <name val="Arial"/>
      <family val="2"/>
    </font>
    <font>
      <b/>
      <i/>
      <sz val="10"/>
      <color indexed="8"/>
      <name val="Arial"/>
      <family val="2"/>
    </font>
    <font>
      <b/>
      <sz val="20"/>
      <color indexed="8"/>
      <name val="Arial"/>
      <family val="0"/>
    </font>
    <font>
      <sz val="14"/>
      <color indexed="8"/>
      <name val="Arial"/>
      <family val="0"/>
    </font>
    <font>
      <i/>
      <sz val="10"/>
      <color indexed="8"/>
      <name val="Arial"/>
      <family val="0"/>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5">
    <border>
      <left/>
      <right/>
      <top/>
      <bottom/>
      <diagonal/>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medium"/>
      <bottom style="thin"/>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0" fillId="0" borderId="0" xfId="0" applyAlignment="1">
      <alignment horizontal="center"/>
    </xf>
    <xf numFmtId="0" fontId="3" fillId="0" borderId="0" xfId="0" applyFont="1" applyBorder="1" applyAlignment="1">
      <alignment horizontal="center"/>
    </xf>
    <xf numFmtId="43" fontId="3" fillId="0" borderId="0" xfId="15" applyNumberFormat="1" applyFont="1" applyBorder="1" applyAlignment="1">
      <alignment horizontal="center"/>
    </xf>
    <xf numFmtId="0" fontId="0" fillId="0" borderId="0" xfId="0" applyBorder="1" applyAlignment="1">
      <alignment horizontal="center"/>
    </xf>
    <xf numFmtId="43" fontId="0" fillId="0" borderId="0" xfId="15" applyNumberFormat="1" applyAlignment="1">
      <alignment/>
    </xf>
    <xf numFmtId="177" fontId="0" fillId="0" borderId="0" xfId="15" applyNumberFormat="1" applyBorder="1" applyAlignment="1">
      <alignment/>
    </xf>
    <xf numFmtId="177" fontId="0" fillId="0" borderId="0" xfId="15" applyNumberFormat="1" applyAlignment="1">
      <alignment/>
    </xf>
    <xf numFmtId="0" fontId="0" fillId="0" borderId="0" xfId="0" applyBorder="1" applyAlignment="1">
      <alignment/>
    </xf>
    <xf numFmtId="43" fontId="0" fillId="0" borderId="0" xfId="15" applyNumberFormat="1" applyBorder="1" applyAlignment="1">
      <alignment/>
    </xf>
    <xf numFmtId="173" fontId="0" fillId="0" borderId="0" xfId="0" applyNumberFormat="1" applyBorder="1" applyAlignment="1">
      <alignment horizontal="center"/>
    </xf>
    <xf numFmtId="43" fontId="3" fillId="0" borderId="0" xfId="15" applyNumberFormat="1" applyFont="1" applyBorder="1" applyAlignment="1">
      <alignment horizontal="right"/>
    </xf>
    <xf numFmtId="177" fontId="3" fillId="0" borderId="0" xfId="15" applyNumberFormat="1" applyFont="1" applyBorder="1" applyAlignment="1">
      <alignment horizontal="right"/>
    </xf>
    <xf numFmtId="43" fontId="0" fillId="0" borderId="0" xfId="0" applyNumberFormat="1" applyBorder="1" applyAlignment="1">
      <alignment horizontal="center"/>
    </xf>
    <xf numFmtId="0" fontId="3" fillId="0" borderId="0" xfId="0" applyFont="1" applyBorder="1" applyAlignment="1">
      <alignment horizontal="right"/>
    </xf>
    <xf numFmtId="0" fontId="3" fillId="0" borderId="0" xfId="0" applyFont="1" applyFill="1" applyBorder="1" applyAlignment="1">
      <alignment horizontal="right"/>
    </xf>
    <xf numFmtId="176" fontId="0" fillId="0" borderId="0" xfId="15" applyNumberFormat="1" applyFont="1" applyBorder="1" applyAlignment="1">
      <alignment horizontal="center"/>
    </xf>
    <xf numFmtId="176" fontId="0" fillId="0" borderId="0" xfId="15" applyNumberFormat="1" applyBorder="1" applyAlignment="1">
      <alignment/>
    </xf>
    <xf numFmtId="0" fontId="5" fillId="0" borderId="1" xfId="0" applyFont="1" applyBorder="1" applyAlignment="1">
      <alignment horizontal="center"/>
    </xf>
    <xf numFmtId="44" fontId="0" fillId="0" borderId="0" xfId="17" applyFont="1" applyFill="1" applyAlignment="1">
      <alignment/>
    </xf>
    <xf numFmtId="44" fontId="3" fillId="0" borderId="2" xfId="17" applyFont="1" applyFill="1" applyBorder="1" applyAlignment="1">
      <alignment horizontal="center"/>
    </xf>
    <xf numFmtId="44" fontId="0" fillId="0" borderId="0" xfId="17" applyFont="1" applyFill="1" applyBorder="1" applyAlignment="1">
      <alignment/>
    </xf>
    <xf numFmtId="180" fontId="0" fillId="0" borderId="0" xfId="17" applyNumberFormat="1" applyFont="1" applyFill="1" applyBorder="1" applyAlignment="1">
      <alignment/>
    </xf>
    <xf numFmtId="0" fontId="6" fillId="0" borderId="0" xfId="0" applyFont="1" applyAlignment="1">
      <alignment/>
    </xf>
    <xf numFmtId="0" fontId="6" fillId="0" borderId="0" xfId="0" applyFont="1" applyAlignment="1">
      <alignment horizontal="center"/>
    </xf>
    <xf numFmtId="43" fontId="6" fillId="0" borderId="0" xfId="15" applyNumberFormat="1" applyFont="1" applyAlignment="1">
      <alignment/>
    </xf>
    <xf numFmtId="177" fontId="6" fillId="0" borderId="0" xfId="15" applyNumberFormat="1" applyFont="1" applyAlignment="1">
      <alignment/>
    </xf>
    <xf numFmtId="177" fontId="7" fillId="0" borderId="0" xfId="15" applyNumberFormat="1" applyFont="1" applyAlignment="1">
      <alignment horizontal="right"/>
    </xf>
    <xf numFmtId="177" fontId="7" fillId="0" borderId="0" xfId="15" applyNumberFormat="1" applyFont="1" applyAlignment="1">
      <alignment/>
    </xf>
    <xf numFmtId="44" fontId="6" fillId="0" borderId="0" xfId="17" applyFont="1" applyFill="1" applyAlignment="1">
      <alignment/>
    </xf>
    <xf numFmtId="44" fontId="6" fillId="0" borderId="0" xfId="17" applyFont="1" applyAlignment="1">
      <alignment/>
    </xf>
    <xf numFmtId="0" fontId="7" fillId="0" borderId="3" xfId="0" applyFont="1" applyBorder="1" applyAlignment="1">
      <alignment horizontal="center"/>
    </xf>
    <xf numFmtId="0" fontId="7" fillId="0" borderId="4" xfId="0" applyFont="1" applyBorder="1" applyAlignment="1">
      <alignment horizontal="center"/>
    </xf>
    <xf numFmtId="43" fontId="7" fillId="0" borderId="4" xfId="15" applyNumberFormat="1" applyFont="1" applyBorder="1" applyAlignment="1">
      <alignment horizontal="center"/>
    </xf>
    <xf numFmtId="0" fontId="7" fillId="0" borderId="5" xfId="0" applyFont="1" applyBorder="1" applyAlignment="1">
      <alignment horizontal="center"/>
    </xf>
    <xf numFmtId="43" fontId="7" fillId="0" borderId="3" xfId="15" applyNumberFormat="1" applyFont="1" applyBorder="1" applyAlignment="1">
      <alignment horizontal="center"/>
    </xf>
    <xf numFmtId="177" fontId="7" fillId="0" borderId="4" xfId="15" applyNumberFormat="1" applyFont="1" applyBorder="1" applyAlignment="1">
      <alignment horizontal="center"/>
    </xf>
    <xf numFmtId="177" fontId="7" fillId="0" borderId="5" xfId="15" applyNumberFormat="1" applyFont="1" applyBorder="1" applyAlignment="1">
      <alignment horizontal="center"/>
    </xf>
    <xf numFmtId="44" fontId="7" fillId="0" borderId="4" xfId="17" applyFont="1" applyFill="1" applyBorder="1" applyAlignment="1">
      <alignment horizontal="center"/>
    </xf>
    <xf numFmtId="44" fontId="7" fillId="0" borderId="4" xfId="17" applyFont="1" applyBorder="1" applyAlignment="1">
      <alignment horizontal="center"/>
    </xf>
    <xf numFmtId="0" fontId="7" fillId="0" borderId="0" xfId="0" applyFont="1" applyBorder="1" applyAlignment="1">
      <alignment horizontal="center"/>
    </xf>
    <xf numFmtId="0" fontId="7" fillId="0" borderId="2" xfId="0" applyFont="1" applyBorder="1" applyAlignment="1">
      <alignment horizontal="center"/>
    </xf>
    <xf numFmtId="43" fontId="7" fillId="0" borderId="2" xfId="15" applyNumberFormat="1" applyFont="1" applyBorder="1" applyAlignment="1">
      <alignment horizontal="center"/>
    </xf>
    <xf numFmtId="0" fontId="7" fillId="0" borderId="6" xfId="0" applyFont="1" applyBorder="1" applyAlignment="1">
      <alignment horizontal="center"/>
    </xf>
    <xf numFmtId="177" fontId="7" fillId="0" borderId="2" xfId="15" applyNumberFormat="1" applyFont="1" applyBorder="1" applyAlignment="1">
      <alignment horizontal="center"/>
    </xf>
    <xf numFmtId="177" fontId="7" fillId="0" borderId="1" xfId="15" applyNumberFormat="1" applyFont="1" applyBorder="1" applyAlignment="1">
      <alignment horizontal="center"/>
    </xf>
    <xf numFmtId="177" fontId="7" fillId="2" borderId="2" xfId="15" applyNumberFormat="1" applyFont="1" applyFill="1" applyBorder="1" applyAlignment="1">
      <alignment horizontal="center"/>
    </xf>
    <xf numFmtId="177" fontId="7" fillId="2" borderId="6" xfId="15" applyNumberFormat="1" applyFont="1" applyFill="1" applyBorder="1" applyAlignment="1">
      <alignment horizontal="center"/>
    </xf>
    <xf numFmtId="44" fontId="7" fillId="0" borderId="2" xfId="17" applyFont="1" applyFill="1" applyBorder="1" applyAlignment="1">
      <alignment horizontal="center"/>
    </xf>
    <xf numFmtId="0" fontId="6" fillId="0" borderId="3" xfId="0" applyFont="1" applyBorder="1" applyAlignment="1">
      <alignment/>
    </xf>
    <xf numFmtId="0" fontId="6" fillId="0" borderId="4" xfId="0" applyFont="1" applyBorder="1" applyAlignment="1">
      <alignment/>
    </xf>
    <xf numFmtId="0" fontId="6" fillId="0" borderId="4" xfId="0" applyFont="1" applyBorder="1" applyAlignment="1">
      <alignment horizontal="center"/>
    </xf>
    <xf numFmtId="43" fontId="6" fillId="0" borderId="4" xfId="15" applyNumberFormat="1" applyFont="1" applyBorder="1" applyAlignment="1">
      <alignment/>
    </xf>
    <xf numFmtId="43" fontId="6" fillId="0" borderId="3" xfId="15" applyNumberFormat="1" applyFont="1" applyBorder="1" applyAlignment="1">
      <alignment/>
    </xf>
    <xf numFmtId="177" fontId="6" fillId="0" borderId="4" xfId="15" applyNumberFormat="1" applyFont="1" applyBorder="1" applyAlignment="1">
      <alignment/>
    </xf>
    <xf numFmtId="0" fontId="6" fillId="0" borderId="5" xfId="0" applyFont="1" applyBorder="1" applyAlignment="1">
      <alignment horizontal="center"/>
    </xf>
    <xf numFmtId="177" fontId="6" fillId="0" borderId="3" xfId="15" applyNumberFormat="1" applyFont="1" applyBorder="1" applyAlignment="1">
      <alignment/>
    </xf>
    <xf numFmtId="177" fontId="6" fillId="2" borderId="4" xfId="15" applyNumberFormat="1" applyFont="1" applyFill="1" applyBorder="1" applyAlignment="1">
      <alignment/>
    </xf>
    <xf numFmtId="177" fontId="6" fillId="2" borderId="5" xfId="15" applyNumberFormat="1" applyFont="1" applyFill="1" applyBorder="1" applyAlignment="1">
      <alignment/>
    </xf>
    <xf numFmtId="44" fontId="6" fillId="0" borderId="3" xfId="17" applyFont="1" applyFill="1" applyBorder="1" applyAlignment="1">
      <alignment/>
    </xf>
    <xf numFmtId="44" fontId="6" fillId="0" borderId="4" xfId="17" applyFont="1" applyFill="1" applyBorder="1" applyAlignment="1">
      <alignment/>
    </xf>
    <xf numFmtId="173" fontId="6" fillId="0" borderId="5" xfId="0" applyNumberFormat="1" applyFont="1" applyBorder="1" applyAlignment="1">
      <alignment horizontal="center"/>
    </xf>
    <xf numFmtId="0" fontId="6" fillId="0" borderId="7"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43" fontId="6" fillId="0" borderId="0" xfId="15" applyNumberFormat="1" applyFont="1" applyBorder="1" applyAlignment="1">
      <alignment/>
    </xf>
    <xf numFmtId="43" fontId="6" fillId="0" borderId="7" xfId="15" applyNumberFormat="1" applyFont="1" applyBorder="1" applyAlignment="1">
      <alignment/>
    </xf>
    <xf numFmtId="177" fontId="6" fillId="0" borderId="0" xfId="15" applyNumberFormat="1" applyFont="1" applyBorder="1" applyAlignment="1">
      <alignment/>
    </xf>
    <xf numFmtId="0" fontId="6" fillId="0" borderId="8" xfId="0" applyFont="1" applyBorder="1" applyAlignment="1">
      <alignment horizontal="center"/>
    </xf>
    <xf numFmtId="177" fontId="6" fillId="0" borderId="7" xfId="15" applyNumberFormat="1" applyFont="1" applyBorder="1" applyAlignment="1">
      <alignment/>
    </xf>
    <xf numFmtId="177" fontId="6" fillId="2" borderId="0" xfId="15" applyNumberFormat="1" applyFont="1" applyFill="1" applyBorder="1" applyAlignment="1">
      <alignment/>
    </xf>
    <xf numFmtId="177" fontId="6" fillId="2" borderId="8" xfId="15" applyNumberFormat="1" applyFont="1" applyFill="1" applyBorder="1" applyAlignment="1">
      <alignment/>
    </xf>
    <xf numFmtId="44" fontId="6" fillId="0" borderId="7" xfId="17" applyFont="1" applyFill="1" applyBorder="1" applyAlignment="1">
      <alignment/>
    </xf>
    <xf numFmtId="44" fontId="6" fillId="0" borderId="0" xfId="17" applyFont="1" applyFill="1" applyBorder="1" applyAlignment="1">
      <alignment/>
    </xf>
    <xf numFmtId="179" fontId="6" fillId="0" borderId="0" xfId="17" applyNumberFormat="1" applyFont="1" applyFill="1" applyBorder="1" applyAlignment="1">
      <alignment/>
    </xf>
    <xf numFmtId="173" fontId="6" fillId="0" borderId="8" xfId="0" applyNumberFormat="1" applyFont="1" applyBorder="1" applyAlignment="1">
      <alignment horizontal="center"/>
    </xf>
    <xf numFmtId="0" fontId="6" fillId="0" borderId="1" xfId="0" applyFont="1" applyBorder="1" applyAlignment="1">
      <alignment/>
    </xf>
    <xf numFmtId="0" fontId="6" fillId="0" borderId="2" xfId="0" applyFont="1" applyBorder="1" applyAlignment="1">
      <alignment/>
    </xf>
    <xf numFmtId="0" fontId="6" fillId="0" borderId="2" xfId="0" applyFont="1" applyBorder="1" applyAlignment="1">
      <alignment horizontal="center"/>
    </xf>
    <xf numFmtId="43" fontId="6" fillId="0" borderId="2" xfId="15" applyNumberFormat="1" applyFont="1" applyBorder="1" applyAlignment="1">
      <alignment/>
    </xf>
    <xf numFmtId="43" fontId="6" fillId="0" borderId="1" xfId="15" applyNumberFormat="1" applyFont="1" applyBorder="1" applyAlignment="1">
      <alignment/>
    </xf>
    <xf numFmtId="177" fontId="6" fillId="0" borderId="2" xfId="15" applyNumberFormat="1" applyFont="1" applyBorder="1" applyAlignment="1">
      <alignment/>
    </xf>
    <xf numFmtId="0" fontId="6" fillId="0" borderId="6" xfId="0" applyFont="1" applyBorder="1" applyAlignment="1">
      <alignment horizontal="center"/>
    </xf>
    <xf numFmtId="177" fontId="6" fillId="0" borderId="1" xfId="15" applyNumberFormat="1" applyFont="1" applyBorder="1" applyAlignment="1">
      <alignment/>
    </xf>
    <xf numFmtId="177" fontId="6" fillId="2" borderId="2" xfId="15" applyNumberFormat="1" applyFont="1" applyFill="1" applyBorder="1" applyAlignment="1">
      <alignment/>
    </xf>
    <xf numFmtId="177" fontId="6" fillId="2" borderId="6" xfId="15" applyNumberFormat="1" applyFont="1" applyFill="1" applyBorder="1" applyAlignment="1">
      <alignment/>
    </xf>
    <xf numFmtId="44" fontId="6" fillId="0" borderId="1" xfId="17" applyFont="1" applyFill="1" applyBorder="1" applyAlignment="1">
      <alignment/>
    </xf>
    <xf numFmtId="44" fontId="6" fillId="0" borderId="2" xfId="17" applyFont="1" applyFill="1" applyBorder="1" applyAlignment="1">
      <alignment/>
    </xf>
    <xf numFmtId="179" fontId="6" fillId="0" borderId="2" xfId="17" applyNumberFormat="1" applyFont="1" applyFill="1" applyBorder="1" applyAlignment="1">
      <alignment/>
    </xf>
    <xf numFmtId="173" fontId="6" fillId="0" borderId="6" xfId="0" applyNumberFormat="1" applyFont="1" applyBorder="1" applyAlignment="1">
      <alignment horizontal="center"/>
    </xf>
    <xf numFmtId="44" fontId="7" fillId="0" borderId="0" xfId="17" applyFont="1" applyFill="1" applyAlignment="1">
      <alignment/>
    </xf>
    <xf numFmtId="44" fontId="7" fillId="0" borderId="0" xfId="17" applyFont="1" applyAlignment="1">
      <alignment/>
    </xf>
    <xf numFmtId="177" fontId="7" fillId="0" borderId="3" xfId="15" applyNumberFormat="1" applyFont="1" applyBorder="1" applyAlignment="1">
      <alignment/>
    </xf>
    <xf numFmtId="177" fontId="7" fillId="0" borderId="1" xfId="15" applyNumberFormat="1" applyFont="1" applyBorder="1" applyAlignment="1">
      <alignment/>
    </xf>
    <xf numFmtId="0" fontId="6" fillId="3" borderId="7" xfId="0" applyFont="1" applyFill="1" applyBorder="1" applyAlignment="1">
      <alignment/>
    </xf>
    <xf numFmtId="0" fontId="9" fillId="0" borderId="9" xfId="0" applyFont="1" applyBorder="1" applyAlignment="1">
      <alignment horizontal="center"/>
    </xf>
    <xf numFmtId="0" fontId="6" fillId="3" borderId="0" xfId="0" applyFont="1" applyFill="1" applyBorder="1" applyAlignment="1">
      <alignment/>
    </xf>
    <xf numFmtId="0" fontId="6" fillId="3" borderId="0" xfId="0" applyFont="1" applyFill="1" applyBorder="1" applyAlignment="1">
      <alignment horizontal="center"/>
    </xf>
    <xf numFmtId="43" fontId="6" fillId="3" borderId="0" xfId="15" applyNumberFormat="1" applyFont="1" applyFill="1" applyBorder="1" applyAlignment="1">
      <alignment/>
    </xf>
    <xf numFmtId="43" fontId="6" fillId="3" borderId="7" xfId="15" applyNumberFormat="1" applyFont="1" applyFill="1" applyBorder="1" applyAlignment="1">
      <alignment/>
    </xf>
    <xf numFmtId="177" fontId="6" fillId="3" borderId="0" xfId="15" applyNumberFormat="1" applyFont="1" applyFill="1" applyBorder="1" applyAlignment="1">
      <alignment/>
    </xf>
    <xf numFmtId="0" fontId="6" fillId="3" borderId="8" xfId="0" applyFont="1" applyFill="1" applyBorder="1" applyAlignment="1">
      <alignment horizontal="center"/>
    </xf>
    <xf numFmtId="177" fontId="6" fillId="3" borderId="7" xfId="15" applyNumberFormat="1" applyFont="1" applyFill="1" applyBorder="1" applyAlignment="1">
      <alignment/>
    </xf>
    <xf numFmtId="177" fontId="6" fillId="3" borderId="8" xfId="15" applyNumberFormat="1" applyFont="1" applyFill="1" applyBorder="1" applyAlignment="1">
      <alignment/>
    </xf>
    <xf numFmtId="44" fontId="6" fillId="3" borderId="7" xfId="17" applyFont="1" applyFill="1" applyBorder="1" applyAlignment="1">
      <alignment/>
    </xf>
    <xf numFmtId="44" fontId="6" fillId="3" borderId="0" xfId="17" applyFont="1" applyFill="1" applyBorder="1" applyAlignment="1">
      <alignment/>
    </xf>
    <xf numFmtId="179" fontId="6" fillId="3" borderId="0" xfId="17" applyNumberFormat="1" applyFont="1" applyFill="1" applyBorder="1" applyAlignment="1">
      <alignment/>
    </xf>
    <xf numFmtId="173" fontId="6" fillId="3" borderId="8" xfId="0" applyNumberFormat="1" applyFont="1" applyFill="1" applyBorder="1" applyAlignment="1">
      <alignment horizontal="center"/>
    </xf>
    <xf numFmtId="0" fontId="8"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9" fillId="0" borderId="0" xfId="0" applyFont="1" applyAlignment="1">
      <alignment horizontal="right"/>
    </xf>
    <xf numFmtId="49" fontId="0" fillId="0" borderId="0" xfId="0" applyNumberFormat="1" applyAlignment="1">
      <alignment/>
    </xf>
    <xf numFmtId="0" fontId="9" fillId="0" borderId="0" xfId="0" applyFont="1" applyAlignment="1">
      <alignment horizontal="center"/>
    </xf>
    <xf numFmtId="177" fontId="0" fillId="0" borderId="0" xfId="15" applyNumberFormat="1" applyFont="1" applyAlignment="1">
      <alignment/>
    </xf>
    <xf numFmtId="0" fontId="10" fillId="0" borderId="0" xfId="0" applyFont="1" applyAlignment="1">
      <alignment horizontal="right"/>
    </xf>
    <xf numFmtId="0" fontId="11" fillId="0" borderId="0" xfId="0" applyFont="1" applyAlignment="1">
      <alignment horizontal="right"/>
    </xf>
    <xf numFmtId="177" fontId="3" fillId="0" borderId="0" xfId="15" applyNumberFormat="1" applyFont="1" applyAlignment="1">
      <alignment/>
    </xf>
    <xf numFmtId="0" fontId="3" fillId="0" borderId="9" xfId="0" applyFont="1" applyBorder="1" applyAlignment="1">
      <alignment horizontal="center"/>
    </xf>
    <xf numFmtId="177" fontId="3" fillId="2" borderId="0" xfId="15" applyNumberFormat="1" applyFont="1" applyFill="1" applyAlignment="1">
      <alignment/>
    </xf>
    <xf numFmtId="177" fontId="0" fillId="2" borderId="0" xfId="15" applyNumberFormat="1" applyFont="1" applyFill="1" applyBorder="1" applyAlignment="1">
      <alignment/>
    </xf>
    <xf numFmtId="0" fontId="9"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0" borderId="10" xfId="0" applyFont="1" applyBorder="1" applyAlignment="1">
      <alignment horizontal="center"/>
    </xf>
    <xf numFmtId="0" fontId="9" fillId="0" borderId="11" xfId="0" applyFont="1" applyBorder="1" applyAlignment="1">
      <alignment horizontal="center"/>
    </xf>
    <xf numFmtId="1" fontId="6" fillId="0" borderId="14" xfId="15" applyNumberFormat="1" applyFont="1" applyBorder="1" applyAlignment="1">
      <alignment horizontal="center"/>
    </xf>
    <xf numFmtId="1" fontId="6" fillId="0" borderId="15" xfId="15" applyNumberFormat="1" applyFont="1" applyBorder="1" applyAlignment="1">
      <alignment horizontal="center"/>
    </xf>
    <xf numFmtId="1" fontId="6" fillId="0" borderId="16" xfId="15" applyNumberFormat="1" applyFont="1" applyBorder="1" applyAlignment="1">
      <alignment horizontal="center"/>
    </xf>
    <xf numFmtId="1" fontId="6" fillId="0" borderId="17" xfId="15" applyNumberFormat="1" applyFont="1" applyBorder="1" applyAlignment="1">
      <alignment horizontal="center"/>
    </xf>
    <xf numFmtId="43" fontId="7" fillId="0" borderId="1" xfId="15" applyNumberFormat="1" applyFont="1" applyBorder="1" applyAlignment="1">
      <alignment horizontal="right"/>
    </xf>
    <xf numFmtId="177" fontId="7" fillId="0" borderId="0" xfId="15" applyNumberFormat="1" applyFont="1" applyAlignment="1">
      <alignment horizontal="center"/>
    </xf>
    <xf numFmtId="0" fontId="3" fillId="0" borderId="18" xfId="0" applyFont="1" applyBorder="1" applyAlignment="1">
      <alignment horizontal="center"/>
    </xf>
    <xf numFmtId="49" fontId="0" fillId="0" borderId="18" xfId="0" applyNumberFormat="1" applyBorder="1" applyAlignment="1">
      <alignment/>
    </xf>
    <xf numFmtId="177" fontId="3" fillId="0" borderId="18" xfId="15" applyNumberFormat="1" applyFont="1" applyBorder="1" applyAlignment="1">
      <alignment horizontal="center"/>
    </xf>
    <xf numFmtId="177" fontId="3" fillId="2" borderId="18" xfId="15" applyNumberFormat="1" applyFont="1" applyFill="1" applyBorder="1" applyAlignment="1">
      <alignment horizontal="center"/>
    </xf>
    <xf numFmtId="177" fontId="3" fillId="2" borderId="19" xfId="15" applyNumberFormat="1" applyFont="1" applyFill="1" applyBorder="1" applyAlignment="1">
      <alignment horizontal="center"/>
    </xf>
    <xf numFmtId="0" fontId="3" fillId="0" borderId="20" xfId="0" applyFont="1" applyBorder="1" applyAlignment="1">
      <alignment horizontal="center"/>
    </xf>
    <xf numFmtId="49" fontId="3" fillId="0" borderId="21" xfId="0" applyNumberFormat="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177" fontId="0" fillId="0" borderId="24" xfId="15" applyNumberFormat="1" applyFont="1" applyBorder="1" applyAlignment="1">
      <alignment/>
    </xf>
    <xf numFmtId="177" fontId="0" fillId="0" borderId="25" xfId="15" applyNumberFormat="1" applyFont="1" applyBorder="1" applyAlignment="1">
      <alignment/>
    </xf>
    <xf numFmtId="0" fontId="3" fillId="0" borderId="26" xfId="0" applyFont="1" applyBorder="1" applyAlignment="1">
      <alignment horizontal="center"/>
    </xf>
    <xf numFmtId="177" fontId="0" fillId="0" borderId="27" xfId="15" applyNumberFormat="1" applyFont="1" applyBorder="1" applyAlignment="1">
      <alignment/>
    </xf>
    <xf numFmtId="177" fontId="0" fillId="2" borderId="28" xfId="15" applyNumberFormat="1" applyFont="1" applyFill="1" applyBorder="1" applyAlignment="1">
      <alignment/>
    </xf>
    <xf numFmtId="177" fontId="0" fillId="0" borderId="29" xfId="15" applyNumberFormat="1" applyFont="1" applyBorder="1" applyAlignment="1">
      <alignment/>
    </xf>
    <xf numFmtId="177" fontId="0" fillId="2" borderId="16" xfId="15" applyNumberFormat="1" applyFont="1" applyFill="1" applyBorder="1" applyAlignment="1">
      <alignment/>
    </xf>
    <xf numFmtId="0" fontId="3" fillId="0" borderId="21" xfId="0" applyFont="1" applyBorder="1" applyAlignment="1">
      <alignment horizontal="center"/>
    </xf>
    <xf numFmtId="49" fontId="3" fillId="0" borderId="22" xfId="0" applyNumberFormat="1" applyFont="1" applyBorder="1" applyAlignment="1">
      <alignment horizontal="center"/>
    </xf>
    <xf numFmtId="177" fontId="0" fillId="0" borderId="30" xfId="15" applyNumberFormat="1" applyFont="1" applyBorder="1" applyAlignment="1">
      <alignment/>
    </xf>
    <xf numFmtId="177" fontId="0" fillId="2" borderId="15" xfId="15" applyNumberFormat="1" applyFont="1" applyFill="1" applyBorder="1" applyAlignment="1">
      <alignment/>
    </xf>
    <xf numFmtId="177" fontId="3" fillId="0" borderId="7" xfId="15" applyNumberFormat="1" applyFont="1" applyBorder="1" applyAlignment="1">
      <alignment/>
    </xf>
    <xf numFmtId="177" fontId="3" fillId="2" borderId="8" xfId="15" applyNumberFormat="1" applyFont="1" applyFill="1" applyBorder="1" applyAlignment="1">
      <alignment/>
    </xf>
    <xf numFmtId="177" fontId="0" fillId="0" borderId="7" xfId="15" applyNumberFormat="1" applyFont="1" applyBorder="1" applyAlignment="1">
      <alignment/>
    </xf>
    <xf numFmtId="177" fontId="0" fillId="0" borderId="8" xfId="15" applyNumberFormat="1" applyFont="1" applyBorder="1" applyAlignment="1">
      <alignment/>
    </xf>
    <xf numFmtId="177" fontId="0" fillId="2" borderId="8" xfId="15" applyNumberFormat="1" applyFont="1" applyFill="1" applyBorder="1" applyAlignment="1">
      <alignment/>
    </xf>
    <xf numFmtId="177" fontId="3" fillId="0" borderId="8" xfId="15" applyNumberFormat="1" applyFont="1" applyBorder="1" applyAlignment="1">
      <alignment/>
    </xf>
    <xf numFmtId="177" fontId="3" fillId="0" borderId="11" xfId="15" applyNumberFormat="1" applyFont="1" applyBorder="1" applyAlignment="1">
      <alignment horizontal="center"/>
    </xf>
    <xf numFmtId="177" fontId="0" fillId="2" borderId="21" xfId="15" applyNumberFormat="1" applyFont="1" applyFill="1" applyBorder="1" applyAlignment="1">
      <alignment/>
    </xf>
    <xf numFmtId="177" fontId="0" fillId="2" borderId="22" xfId="15" applyNumberFormat="1" applyFont="1" applyFill="1" applyBorder="1" applyAlignment="1">
      <alignment/>
    </xf>
    <xf numFmtId="0" fontId="3" fillId="2" borderId="20" xfId="0" applyFont="1" applyFill="1" applyBorder="1" applyAlignment="1">
      <alignment horizontal="center"/>
    </xf>
    <xf numFmtId="0" fontId="0" fillId="0" borderId="8" xfId="0" applyBorder="1" applyAlignment="1">
      <alignment/>
    </xf>
    <xf numFmtId="177" fontId="7" fillId="2" borderId="6" xfId="15" applyNumberFormat="1" applyFont="1" applyFill="1" applyBorder="1" applyAlignment="1">
      <alignment/>
    </xf>
    <xf numFmtId="177" fontId="7" fillId="0" borderId="31" xfId="15" applyNumberFormat="1" applyFont="1" applyBorder="1" applyAlignment="1">
      <alignment horizontal="center"/>
    </xf>
    <xf numFmtId="177" fontId="6" fillId="0" borderId="32" xfId="15" applyNumberFormat="1" applyFont="1" applyBorder="1" applyAlignment="1">
      <alignment/>
    </xf>
    <xf numFmtId="177" fontId="6" fillId="0" borderId="33" xfId="15" applyNumberFormat="1" applyFont="1" applyBorder="1" applyAlignment="1">
      <alignment/>
    </xf>
    <xf numFmtId="177" fontId="6" fillId="3" borderId="33" xfId="15" applyNumberFormat="1" applyFont="1" applyFill="1" applyBorder="1" applyAlignment="1">
      <alignment/>
    </xf>
    <xf numFmtId="177" fontId="6" fillId="0" borderId="31" xfId="15" applyNumberFormat="1" applyFont="1" applyBorder="1" applyAlignment="1">
      <alignment/>
    </xf>
    <xf numFmtId="177" fontId="7" fillId="2" borderId="5" xfId="15" applyNumberFormat="1" applyFont="1" applyFill="1" applyBorder="1" applyAlignment="1">
      <alignment/>
    </xf>
    <xf numFmtId="43" fontId="6" fillId="0" borderId="9" xfId="15" applyNumberFormat="1" applyFont="1" applyBorder="1" applyAlignment="1">
      <alignment/>
    </xf>
    <xf numFmtId="43" fontId="6" fillId="0" borderId="9" xfId="15" applyNumberFormat="1" applyFont="1" applyBorder="1" applyAlignment="1">
      <alignment horizontal="right"/>
    </xf>
    <xf numFmtId="0" fontId="6" fillId="0" borderId="3" xfId="0" applyFont="1" applyBorder="1" applyAlignment="1">
      <alignment horizontal="center"/>
    </xf>
    <xf numFmtId="43" fontId="6" fillId="0" borderId="34" xfId="15" applyNumberFormat="1" applyFont="1" applyBorder="1" applyAlignment="1">
      <alignment/>
    </xf>
    <xf numFmtId="43" fontId="6" fillId="0" borderId="34" xfId="15" applyNumberFormat="1" applyFont="1" applyBorder="1" applyAlignment="1">
      <alignment horizontal="right"/>
    </xf>
    <xf numFmtId="0" fontId="6" fillId="0" borderId="7" xfId="0" applyFont="1" applyBorder="1" applyAlignment="1">
      <alignment horizontal="center"/>
    </xf>
    <xf numFmtId="0" fontId="6" fillId="0" borderId="1" xfId="0" applyFont="1" applyBorder="1" applyAlignment="1">
      <alignment horizontal="center"/>
    </xf>
    <xf numFmtId="177" fontId="3" fillId="0" borderId="9" xfId="15" applyNumberFormat="1" applyFont="1" applyBorder="1" applyAlignment="1">
      <alignment/>
    </xf>
    <xf numFmtId="179" fontId="6" fillId="0" borderId="4" xfId="17" applyNumberFormat="1" applyFont="1" applyFill="1" applyBorder="1" applyAlignment="1">
      <alignment/>
    </xf>
    <xf numFmtId="177" fontId="7" fillId="0" borderId="3" xfId="15" applyNumberFormat="1" applyFont="1" applyBorder="1" applyAlignment="1">
      <alignment horizontal="center"/>
    </xf>
    <xf numFmtId="177" fontId="7" fillId="0" borderId="4" xfId="15" applyNumberFormat="1"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3</xdr:col>
      <xdr:colOff>1028700</xdr:colOff>
      <xdr:row>8</xdr:row>
      <xdr:rowOff>76200</xdr:rowOff>
    </xdr:to>
    <xdr:sp>
      <xdr:nvSpPr>
        <xdr:cNvPr id="1" name="Text Box 1"/>
        <xdr:cNvSpPr txBox="1">
          <a:spLocks noChangeArrowheads="1"/>
        </xdr:cNvSpPr>
      </xdr:nvSpPr>
      <xdr:spPr>
        <a:xfrm>
          <a:off x="28575" y="133350"/>
          <a:ext cx="4381500" cy="12287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2000" b="1" i="0" u="none" baseline="0">
              <a:solidFill>
                <a:srgbClr val="000000"/>
              </a:solidFill>
              <a:latin typeface="Arial"/>
              <a:ea typeface="Arial"/>
              <a:cs typeface="Arial"/>
            </a:rPr>
            <a:t>Average Daily Nutritional Requirements</a:t>
          </a:r>
          <a:r>
            <a:rPr lang="en-US" cap="none" sz="10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This chart outlines average daily nutritional needs for healthy adults age 25 to 50. Since your age, size, activity level and health all affect dietary considerations, your requirements may be different.</a:t>
          </a:r>
        </a:p>
      </xdr:txBody>
    </xdr:sp>
    <xdr:clientData/>
  </xdr:twoCellAnchor>
  <xdr:twoCellAnchor>
    <xdr:from>
      <xdr:col>0</xdr:col>
      <xdr:colOff>857250</xdr:colOff>
      <xdr:row>21</xdr:row>
      <xdr:rowOff>9525</xdr:rowOff>
    </xdr:from>
    <xdr:to>
      <xdr:col>3</xdr:col>
      <xdr:colOff>371475</xdr:colOff>
      <xdr:row>24</xdr:row>
      <xdr:rowOff>95250</xdr:rowOff>
    </xdr:to>
    <xdr:sp>
      <xdr:nvSpPr>
        <xdr:cNvPr id="2" name="Text Box 2"/>
        <xdr:cNvSpPr txBox="1">
          <a:spLocks noChangeArrowheads="1"/>
        </xdr:cNvSpPr>
      </xdr:nvSpPr>
      <xdr:spPr>
        <a:xfrm>
          <a:off x="857250" y="4438650"/>
          <a:ext cx="289560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1" u="none" baseline="0">
              <a:solidFill>
                <a:srgbClr val="000000"/>
              </a:solidFill>
              <a:latin typeface="Arial"/>
              <a:ea typeface="Arial"/>
              <a:cs typeface="Arial"/>
            </a:rPr>
            <a:t>Source: National Academy of Sciences, National Research Council, Recommended Dietary Allowances (10th Edition, 1989).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12</xdr:col>
      <xdr:colOff>838200</xdr:colOff>
      <xdr:row>2</xdr:row>
      <xdr:rowOff>104775</xdr:rowOff>
    </xdr:to>
    <xdr:sp>
      <xdr:nvSpPr>
        <xdr:cNvPr id="1" name="Text Box 1"/>
        <xdr:cNvSpPr txBox="1">
          <a:spLocks noChangeArrowheads="1"/>
        </xdr:cNvSpPr>
      </xdr:nvSpPr>
      <xdr:spPr>
        <a:xfrm>
          <a:off x="47625" y="47625"/>
          <a:ext cx="11153775" cy="3810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2000" b="1" i="0" u="none" baseline="0">
              <a:solidFill>
                <a:srgbClr val="000000"/>
              </a:solidFill>
              <a:latin typeface="Arial"/>
              <a:ea typeface="Arial"/>
              <a:cs typeface="Arial"/>
            </a:rPr>
            <a:t>Dietary Reference Intakes</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45</xdr:row>
      <xdr:rowOff>142875</xdr:rowOff>
    </xdr:from>
    <xdr:to>
      <xdr:col>12</xdr:col>
      <xdr:colOff>809625</xdr:colOff>
      <xdr:row>47</xdr:row>
      <xdr:rowOff>152400</xdr:rowOff>
    </xdr:to>
    <xdr:sp>
      <xdr:nvSpPr>
        <xdr:cNvPr id="2" name="Text Box 2"/>
        <xdr:cNvSpPr txBox="1">
          <a:spLocks noChangeArrowheads="1"/>
        </xdr:cNvSpPr>
      </xdr:nvSpPr>
      <xdr:spPr>
        <a:xfrm>
          <a:off x="0" y="7905750"/>
          <a:ext cx="11172825" cy="333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1" u="none" baseline="0">
              <a:solidFill>
                <a:srgbClr val="000000"/>
              </a:solidFill>
              <a:latin typeface="Arial"/>
              <a:ea typeface="Arial"/>
              <a:cs typeface="Arial"/>
            </a:rPr>
            <a:t>Source: Dietary Reference Intakes for Energy, Carbohydrates, Fiber, Fat, Fatty Acids, Cholesterol, Protein, and Amino Acids (2002/2005).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Z21"/>
  <sheetViews>
    <sheetView tabSelected="1" zoomScale="75" zoomScaleNormal="75" workbookViewId="0" topLeftCell="A1">
      <selection activeCell="D13" sqref="D13"/>
    </sheetView>
  </sheetViews>
  <sheetFormatPr defaultColWidth="9.140625" defaultRowHeight="25.5" customHeight="1"/>
  <cols>
    <col min="1" max="1" width="2.8515625" style="23" bestFit="1" customWidth="1"/>
    <col min="2" max="2" width="11.421875" style="23" bestFit="1" customWidth="1"/>
    <col min="3" max="3" width="6.00390625" style="24" bestFit="1" customWidth="1"/>
    <col min="4" max="4" width="42.8515625" style="23" bestFit="1" customWidth="1"/>
    <col min="5" max="5" width="16.421875" style="23" bestFit="1" customWidth="1"/>
    <col min="6" max="6" width="12.7109375" style="23" bestFit="1" customWidth="1"/>
    <col min="7" max="7" width="12.8515625" style="25" bestFit="1" customWidth="1"/>
    <col min="8" max="8" width="5.8515625" style="24" bestFit="1" customWidth="1"/>
    <col min="9" max="9" width="8.421875" style="25" bestFit="1" customWidth="1"/>
    <col min="10" max="10" width="4.140625" style="24" bestFit="1" customWidth="1"/>
    <col min="11" max="11" width="8.140625" style="26" bestFit="1" customWidth="1"/>
    <col min="12" max="12" width="6.421875" style="24" bestFit="1" customWidth="1"/>
    <col min="13" max="13" width="12.28125" style="26" customWidth="1"/>
    <col min="14" max="21" width="14.00390625" style="26" customWidth="1"/>
    <col min="22" max="24" width="15.140625" style="29" customWidth="1"/>
    <col min="25" max="25" width="15.140625" style="30" customWidth="1"/>
    <col min="26" max="26" width="15.140625" style="24" customWidth="1"/>
    <col min="27" max="16384" width="9.140625" style="23" customWidth="1"/>
  </cols>
  <sheetData>
    <row r="1" ht="25.5" customHeight="1" thickBot="1"/>
    <row r="2" spans="8:11" ht="25.5" customHeight="1">
      <c r="H2" s="174"/>
      <c r="I2" s="175"/>
      <c r="J2" s="176" t="s">
        <v>96</v>
      </c>
      <c r="K2" s="129">
        <v>2</v>
      </c>
    </row>
    <row r="3" spans="8:11" ht="25.5" customHeight="1">
      <c r="H3" s="177"/>
      <c r="I3" s="172"/>
      <c r="J3" s="173" t="s">
        <v>48</v>
      </c>
      <c r="K3" s="130">
        <f>DRI!B21+DRI!B27+DRI!B33</f>
        <v>1</v>
      </c>
    </row>
    <row r="4" spans="8:21" ht="25.5" customHeight="1" thickBot="1">
      <c r="H4" s="177"/>
      <c r="I4" s="172"/>
      <c r="J4" s="173" t="s">
        <v>74</v>
      </c>
      <c r="K4" s="130">
        <v>0</v>
      </c>
      <c r="N4" s="133" t="s">
        <v>100</v>
      </c>
      <c r="O4" s="133" t="s">
        <v>102</v>
      </c>
      <c r="P4" s="133" t="s">
        <v>100</v>
      </c>
      <c r="Q4" s="133" t="s">
        <v>103</v>
      </c>
      <c r="R4" s="133" t="s">
        <v>100</v>
      </c>
      <c r="S4" s="133" t="s">
        <v>104</v>
      </c>
      <c r="T4" s="133" t="s">
        <v>100</v>
      </c>
      <c r="U4" s="133" t="s">
        <v>105</v>
      </c>
    </row>
    <row r="5" spans="8:21" ht="25.5" customHeight="1" thickBot="1">
      <c r="H5" s="177"/>
      <c r="I5" s="172"/>
      <c r="J5" s="173" t="s">
        <v>97</v>
      </c>
      <c r="K5" s="131">
        <v>0</v>
      </c>
      <c r="N5" s="92">
        <v>2000</v>
      </c>
      <c r="O5" s="171">
        <f>K6*N5</f>
        <v>6000</v>
      </c>
      <c r="P5" s="92">
        <v>65</v>
      </c>
      <c r="Q5" s="171">
        <f>K6*P5</f>
        <v>195</v>
      </c>
      <c r="R5" s="92">
        <v>300</v>
      </c>
      <c r="S5" s="171">
        <f>K6*R5</f>
        <v>900</v>
      </c>
      <c r="T5" s="92">
        <v>50</v>
      </c>
      <c r="U5" s="171">
        <f>K6*T5</f>
        <v>150</v>
      </c>
    </row>
    <row r="6" spans="8:21" ht="25.5" customHeight="1" thickBot="1">
      <c r="H6" s="178"/>
      <c r="I6" s="79"/>
      <c r="J6" s="132" t="s">
        <v>99</v>
      </c>
      <c r="K6" s="128">
        <f>SUM(K2:K5)</f>
        <v>3</v>
      </c>
      <c r="M6" s="27" t="s">
        <v>28</v>
      </c>
      <c r="N6" s="93">
        <f>(O21/N5)/$K$6</f>
        <v>2.56</v>
      </c>
      <c r="O6" s="165">
        <f>O21/O5</f>
        <v>2.56</v>
      </c>
      <c r="P6" s="93">
        <f>(Q21/P5)/$K$6</f>
        <v>0.9115384615384615</v>
      </c>
      <c r="Q6" s="165">
        <f>Q21/Q5</f>
        <v>0.9115384615384615</v>
      </c>
      <c r="R6" s="93">
        <f>(S21/R5)/$K$6</f>
        <v>2.088703703703704</v>
      </c>
      <c r="S6" s="165">
        <f>S21/S5</f>
        <v>2.088703703703704</v>
      </c>
      <c r="T6" s="93">
        <f>(U21/T5)/$K$6</f>
        <v>11.253333333333332</v>
      </c>
      <c r="U6" s="165">
        <f>U21/U5</f>
        <v>11.253333333333334</v>
      </c>
    </row>
    <row r="7" spans="1:26" s="40" customFormat="1" ht="25.5" customHeight="1">
      <c r="A7" s="31"/>
      <c r="B7" s="32"/>
      <c r="C7" s="32"/>
      <c r="D7" s="32"/>
      <c r="E7" s="32"/>
      <c r="F7" s="32"/>
      <c r="G7" s="33"/>
      <c r="H7" s="34"/>
      <c r="I7" s="35"/>
      <c r="J7" s="32"/>
      <c r="K7" s="36">
        <v>28</v>
      </c>
      <c r="L7" s="34" t="s">
        <v>27</v>
      </c>
      <c r="M7" s="36"/>
      <c r="N7" s="181" t="s">
        <v>17</v>
      </c>
      <c r="O7" s="182"/>
      <c r="P7" s="182"/>
      <c r="Q7" s="182"/>
      <c r="R7" s="182"/>
      <c r="S7" s="182"/>
      <c r="T7" s="182"/>
      <c r="U7" s="37"/>
      <c r="V7" s="38"/>
      <c r="W7" s="38"/>
      <c r="X7" s="38"/>
      <c r="Y7" s="39"/>
      <c r="Z7" s="34"/>
    </row>
    <row r="8" spans="1:26" s="40" customFormat="1" ht="25.5" customHeight="1" thickBot="1">
      <c r="A8" s="18" t="s">
        <v>36</v>
      </c>
      <c r="B8" s="41" t="s">
        <v>2</v>
      </c>
      <c r="C8" s="41" t="s">
        <v>14</v>
      </c>
      <c r="D8" s="41" t="s">
        <v>1</v>
      </c>
      <c r="E8" s="41" t="s">
        <v>4</v>
      </c>
      <c r="F8" s="41" t="s">
        <v>41</v>
      </c>
      <c r="G8" s="42" t="s">
        <v>5</v>
      </c>
      <c r="H8" s="43" t="s">
        <v>12</v>
      </c>
      <c r="I8" s="183" t="s">
        <v>6</v>
      </c>
      <c r="J8" s="184"/>
      <c r="K8" s="184"/>
      <c r="L8" s="185"/>
      <c r="M8" s="44" t="s">
        <v>18</v>
      </c>
      <c r="N8" s="45" t="s">
        <v>7</v>
      </c>
      <c r="O8" s="46" t="s">
        <v>19</v>
      </c>
      <c r="P8" s="166" t="s">
        <v>0</v>
      </c>
      <c r="Q8" s="46" t="s">
        <v>20</v>
      </c>
      <c r="R8" s="166" t="s">
        <v>8</v>
      </c>
      <c r="S8" s="46" t="s">
        <v>21</v>
      </c>
      <c r="T8" s="166" t="s">
        <v>9</v>
      </c>
      <c r="U8" s="47" t="s">
        <v>95</v>
      </c>
      <c r="V8" s="48" t="s">
        <v>38</v>
      </c>
      <c r="W8" s="48" t="s">
        <v>39</v>
      </c>
      <c r="X8" s="48" t="s">
        <v>40</v>
      </c>
      <c r="Y8" s="48" t="s">
        <v>37</v>
      </c>
      <c r="Z8" s="43" t="s">
        <v>43</v>
      </c>
    </row>
    <row r="9" spans="1:26" ht="25.5" customHeight="1">
      <c r="A9" s="49"/>
      <c r="B9" s="50" t="s">
        <v>23</v>
      </c>
      <c r="C9" s="51">
        <v>2</v>
      </c>
      <c r="D9" s="50" t="s">
        <v>25</v>
      </c>
      <c r="E9" s="50" t="s">
        <v>26</v>
      </c>
      <c r="F9" s="50" t="s">
        <v>42</v>
      </c>
      <c r="G9" s="52">
        <v>66.5</v>
      </c>
      <c r="H9" s="51" t="s">
        <v>16</v>
      </c>
      <c r="I9" s="53">
        <v>2</v>
      </c>
      <c r="J9" s="51" t="s">
        <v>16</v>
      </c>
      <c r="K9" s="54">
        <f>I9*$K$7</f>
        <v>56</v>
      </c>
      <c r="L9" s="55" t="s">
        <v>15</v>
      </c>
      <c r="M9" s="54">
        <f>(G9/I9)*C9</f>
        <v>66.5</v>
      </c>
      <c r="N9" s="56">
        <v>80</v>
      </c>
      <c r="O9" s="57">
        <f>N9*$M9</f>
        <v>5320</v>
      </c>
      <c r="P9" s="167">
        <v>1.5</v>
      </c>
      <c r="Q9" s="57">
        <f>P9*$M9</f>
        <v>99.75</v>
      </c>
      <c r="R9" s="167">
        <v>1</v>
      </c>
      <c r="S9" s="57">
        <f>R9*$M9</f>
        <v>66.5</v>
      </c>
      <c r="T9" s="167">
        <v>16</v>
      </c>
      <c r="U9" s="58">
        <f>T9*$M9</f>
        <v>1064</v>
      </c>
      <c r="V9" s="59">
        <f>Y9/C9</f>
        <v>6.88</v>
      </c>
      <c r="W9" s="60">
        <f>Y9/(G9*C9)</f>
        <v>0.10345864661654135</v>
      </c>
      <c r="X9" s="180">
        <f>Y9/M9</f>
        <v>0.2069172932330827</v>
      </c>
      <c r="Y9" s="60">
        <v>13.76</v>
      </c>
      <c r="Z9" s="61">
        <v>41579</v>
      </c>
    </row>
    <row r="10" spans="1:26" ht="25.5" customHeight="1">
      <c r="A10" s="62"/>
      <c r="B10" s="63"/>
      <c r="C10" s="64"/>
      <c r="D10" s="63"/>
      <c r="E10" s="63"/>
      <c r="F10" s="63"/>
      <c r="G10" s="65"/>
      <c r="H10" s="64"/>
      <c r="I10" s="66"/>
      <c r="J10" s="64"/>
      <c r="K10" s="67"/>
      <c r="L10" s="68"/>
      <c r="M10" s="67"/>
      <c r="N10" s="69"/>
      <c r="O10" s="70"/>
      <c r="P10" s="168"/>
      <c r="Q10" s="70"/>
      <c r="R10" s="168"/>
      <c r="S10" s="70"/>
      <c r="T10" s="168"/>
      <c r="U10" s="71"/>
      <c r="V10" s="72"/>
      <c r="W10" s="73"/>
      <c r="X10" s="74"/>
      <c r="Y10" s="73"/>
      <c r="Z10" s="75"/>
    </row>
    <row r="11" spans="1:26" ht="25.5" customHeight="1">
      <c r="A11" s="62"/>
      <c r="B11" s="63"/>
      <c r="C11" s="64"/>
      <c r="D11" s="63"/>
      <c r="E11" s="63"/>
      <c r="F11" s="63"/>
      <c r="G11" s="65"/>
      <c r="H11" s="64"/>
      <c r="I11" s="66"/>
      <c r="J11" s="64"/>
      <c r="K11" s="67"/>
      <c r="L11" s="68"/>
      <c r="M11" s="67"/>
      <c r="N11" s="69"/>
      <c r="O11" s="70"/>
      <c r="P11" s="168"/>
      <c r="Q11" s="70"/>
      <c r="R11" s="168"/>
      <c r="S11" s="70"/>
      <c r="T11" s="168"/>
      <c r="U11" s="71"/>
      <c r="V11" s="72"/>
      <c r="W11" s="73"/>
      <c r="X11" s="74"/>
      <c r="Y11" s="73"/>
      <c r="Z11" s="75"/>
    </row>
    <row r="12" spans="1:26" ht="25.5" customHeight="1">
      <c r="A12" s="62"/>
      <c r="B12" s="63"/>
      <c r="C12" s="64"/>
      <c r="D12" s="63"/>
      <c r="E12" s="63"/>
      <c r="F12" s="63"/>
      <c r="G12" s="65"/>
      <c r="H12" s="64"/>
      <c r="I12" s="66"/>
      <c r="J12" s="64"/>
      <c r="K12" s="67"/>
      <c r="L12" s="68"/>
      <c r="M12" s="67"/>
      <c r="N12" s="69"/>
      <c r="O12" s="70"/>
      <c r="P12" s="168"/>
      <c r="Q12" s="70"/>
      <c r="R12" s="168"/>
      <c r="S12" s="70"/>
      <c r="T12" s="168"/>
      <c r="U12" s="71"/>
      <c r="V12" s="72"/>
      <c r="W12" s="73"/>
      <c r="X12" s="74"/>
      <c r="Y12" s="73"/>
      <c r="Z12" s="75"/>
    </row>
    <row r="13" spans="1:26" ht="25.5" customHeight="1">
      <c r="A13" s="62"/>
      <c r="B13" s="63"/>
      <c r="C13" s="64"/>
      <c r="D13" s="63"/>
      <c r="E13" s="63"/>
      <c r="F13" s="63"/>
      <c r="G13" s="65"/>
      <c r="H13" s="64"/>
      <c r="I13" s="66"/>
      <c r="J13" s="64"/>
      <c r="K13" s="67"/>
      <c r="L13" s="68"/>
      <c r="M13" s="67"/>
      <c r="N13" s="69"/>
      <c r="O13" s="70"/>
      <c r="P13" s="168"/>
      <c r="Q13" s="70"/>
      <c r="R13" s="168"/>
      <c r="S13" s="70"/>
      <c r="T13" s="168"/>
      <c r="U13" s="71"/>
      <c r="V13" s="72"/>
      <c r="W13" s="73"/>
      <c r="X13" s="74"/>
      <c r="Y13" s="73"/>
      <c r="Z13" s="75"/>
    </row>
    <row r="14" spans="1:26" ht="25.5" customHeight="1">
      <c r="A14" s="62"/>
      <c r="B14" s="63"/>
      <c r="C14" s="64"/>
      <c r="D14" s="63"/>
      <c r="E14" s="63"/>
      <c r="F14" s="63"/>
      <c r="G14" s="65"/>
      <c r="H14" s="64"/>
      <c r="I14" s="66"/>
      <c r="J14" s="64"/>
      <c r="K14" s="67"/>
      <c r="L14" s="68"/>
      <c r="M14" s="67"/>
      <c r="N14" s="69"/>
      <c r="O14" s="70"/>
      <c r="P14" s="168"/>
      <c r="Q14" s="70"/>
      <c r="R14" s="168"/>
      <c r="S14" s="70"/>
      <c r="T14" s="168"/>
      <c r="U14" s="71"/>
      <c r="V14" s="72"/>
      <c r="W14" s="73"/>
      <c r="X14" s="74"/>
      <c r="Y14" s="73"/>
      <c r="Z14" s="75"/>
    </row>
    <row r="15" spans="1:26" ht="25.5" customHeight="1">
      <c r="A15" s="62"/>
      <c r="B15" s="63"/>
      <c r="C15" s="64"/>
      <c r="D15" s="63"/>
      <c r="E15" s="63"/>
      <c r="F15" s="63"/>
      <c r="G15" s="65"/>
      <c r="H15" s="64"/>
      <c r="I15" s="66"/>
      <c r="J15" s="64"/>
      <c r="K15" s="67"/>
      <c r="L15" s="68"/>
      <c r="M15" s="67"/>
      <c r="N15" s="69"/>
      <c r="O15" s="70"/>
      <c r="P15" s="168"/>
      <c r="Q15" s="70"/>
      <c r="R15" s="168"/>
      <c r="S15" s="70"/>
      <c r="T15" s="168"/>
      <c r="U15" s="71"/>
      <c r="V15" s="72"/>
      <c r="W15" s="73"/>
      <c r="X15" s="74"/>
      <c r="Y15" s="73"/>
      <c r="Z15" s="75"/>
    </row>
    <row r="16" spans="1:26" ht="25.5" customHeight="1">
      <c r="A16" s="62"/>
      <c r="B16" s="63"/>
      <c r="C16" s="64"/>
      <c r="D16" s="63"/>
      <c r="E16" s="63"/>
      <c r="F16" s="63"/>
      <c r="G16" s="65"/>
      <c r="H16" s="64"/>
      <c r="I16" s="66"/>
      <c r="J16" s="64"/>
      <c r="K16" s="67"/>
      <c r="L16" s="68"/>
      <c r="M16" s="67"/>
      <c r="N16" s="69"/>
      <c r="O16" s="70"/>
      <c r="P16" s="168"/>
      <c r="Q16" s="70"/>
      <c r="R16" s="168"/>
      <c r="S16" s="70"/>
      <c r="T16" s="168"/>
      <c r="U16" s="71"/>
      <c r="V16" s="72"/>
      <c r="W16" s="73"/>
      <c r="X16" s="74"/>
      <c r="Y16" s="73"/>
      <c r="Z16" s="75"/>
    </row>
    <row r="17" spans="1:26" ht="25.5" customHeight="1">
      <c r="A17" s="62"/>
      <c r="B17" s="63"/>
      <c r="C17" s="64"/>
      <c r="D17" s="63"/>
      <c r="E17" s="63"/>
      <c r="F17" s="63"/>
      <c r="G17" s="65"/>
      <c r="H17" s="64"/>
      <c r="I17" s="66"/>
      <c r="J17" s="64"/>
      <c r="K17" s="67"/>
      <c r="L17" s="68"/>
      <c r="M17" s="67"/>
      <c r="N17" s="69"/>
      <c r="O17" s="70"/>
      <c r="P17" s="168"/>
      <c r="Q17" s="70"/>
      <c r="R17" s="168"/>
      <c r="S17" s="70"/>
      <c r="T17" s="168"/>
      <c r="U17" s="71"/>
      <c r="V17" s="72"/>
      <c r="W17" s="73"/>
      <c r="X17" s="74"/>
      <c r="Y17" s="73"/>
      <c r="Z17" s="75"/>
    </row>
    <row r="18" spans="1:26" ht="25.5" customHeight="1">
      <c r="A18" s="62"/>
      <c r="B18" s="63"/>
      <c r="C18" s="64"/>
      <c r="D18" s="63"/>
      <c r="E18" s="63"/>
      <c r="F18" s="63"/>
      <c r="G18" s="65"/>
      <c r="H18" s="64"/>
      <c r="I18" s="66"/>
      <c r="J18" s="64"/>
      <c r="K18" s="67"/>
      <c r="L18" s="68"/>
      <c r="M18" s="67"/>
      <c r="N18" s="69"/>
      <c r="O18" s="70"/>
      <c r="P18" s="168"/>
      <c r="Q18" s="70"/>
      <c r="R18" s="168"/>
      <c r="S18" s="70"/>
      <c r="T18" s="168"/>
      <c r="U18" s="71"/>
      <c r="V18" s="72"/>
      <c r="W18" s="73"/>
      <c r="X18" s="74"/>
      <c r="Y18" s="73"/>
      <c r="Z18" s="75"/>
    </row>
    <row r="19" spans="1:26" ht="25.5" customHeight="1">
      <c r="A19" s="94"/>
      <c r="B19" s="96" t="s">
        <v>23</v>
      </c>
      <c r="C19" s="97">
        <v>10</v>
      </c>
      <c r="D19" s="96" t="s">
        <v>24</v>
      </c>
      <c r="E19" s="96" t="s">
        <v>22</v>
      </c>
      <c r="F19" s="96" t="s">
        <v>42</v>
      </c>
      <c r="G19" s="98">
        <v>13</v>
      </c>
      <c r="H19" s="97" t="s">
        <v>16</v>
      </c>
      <c r="I19" s="99">
        <v>2.5</v>
      </c>
      <c r="J19" s="97" t="s">
        <v>16</v>
      </c>
      <c r="K19" s="100">
        <f>I19*$K$7</f>
        <v>70</v>
      </c>
      <c r="L19" s="101" t="s">
        <v>15</v>
      </c>
      <c r="M19" s="100">
        <f>(G19/I19)*C19</f>
        <v>52</v>
      </c>
      <c r="N19" s="102">
        <v>70</v>
      </c>
      <c r="O19" s="100">
        <f>N19*$M19</f>
        <v>3640</v>
      </c>
      <c r="P19" s="169">
        <v>1.5</v>
      </c>
      <c r="Q19" s="100">
        <f>P19*$M19</f>
        <v>78</v>
      </c>
      <c r="R19" s="169">
        <v>0</v>
      </c>
      <c r="S19" s="100">
        <f>R19*$M19</f>
        <v>0</v>
      </c>
      <c r="T19" s="169">
        <v>12</v>
      </c>
      <c r="U19" s="103">
        <f>T19*$M19</f>
        <v>624</v>
      </c>
      <c r="V19" s="104">
        <f>Y19/C19</f>
        <v>1.996</v>
      </c>
      <c r="W19" s="105">
        <f>Y19/(G19*C19)</f>
        <v>0.15353846153846154</v>
      </c>
      <c r="X19" s="106">
        <f>Y19/M19</f>
        <v>0.38384615384615384</v>
      </c>
      <c r="Y19" s="105">
        <v>19.96</v>
      </c>
      <c r="Z19" s="107">
        <v>41609</v>
      </c>
    </row>
    <row r="20" spans="1:26" ht="25.5" customHeight="1" thickBot="1">
      <c r="A20" s="76"/>
      <c r="B20" s="77" t="s">
        <v>44</v>
      </c>
      <c r="C20" s="78">
        <v>1</v>
      </c>
      <c r="D20" s="77" t="s">
        <v>46</v>
      </c>
      <c r="E20" s="77" t="s">
        <v>45</v>
      </c>
      <c r="F20" s="77" t="s">
        <v>42</v>
      </c>
      <c r="G20" s="79">
        <v>80</v>
      </c>
      <c r="H20" s="78" t="s">
        <v>16</v>
      </c>
      <c r="I20" s="80">
        <v>0.75</v>
      </c>
      <c r="J20" s="78" t="s">
        <v>16</v>
      </c>
      <c r="K20" s="81">
        <f>I20*$K$7</f>
        <v>21</v>
      </c>
      <c r="L20" s="82" t="s">
        <v>15</v>
      </c>
      <c r="M20" s="81">
        <f>(G20/I20)*C20</f>
        <v>106.66666666666667</v>
      </c>
      <c r="N20" s="83">
        <v>60</v>
      </c>
      <c r="O20" s="84">
        <f>N20*$M20</f>
        <v>6400</v>
      </c>
      <c r="P20" s="170">
        <v>0</v>
      </c>
      <c r="Q20" s="84">
        <f>P20*$M20</f>
        <v>0</v>
      </c>
      <c r="R20" s="170">
        <v>17</v>
      </c>
      <c r="S20" s="84">
        <f>R20*$M20</f>
        <v>1813.3333333333335</v>
      </c>
      <c r="T20" s="170">
        <v>0</v>
      </c>
      <c r="U20" s="85">
        <f>T20*$M20</f>
        <v>0</v>
      </c>
      <c r="V20" s="86">
        <f>Y20/C20</f>
        <v>11.38</v>
      </c>
      <c r="W20" s="87">
        <f>Y20/(G20*C20)</f>
        <v>0.14225000000000002</v>
      </c>
      <c r="X20" s="88">
        <f>Y20/M20</f>
        <v>0.1066875</v>
      </c>
      <c r="Y20" s="87">
        <v>11.38</v>
      </c>
      <c r="Z20" s="89">
        <v>41322</v>
      </c>
    </row>
    <row r="21" spans="15:25" ht="25.5" customHeight="1">
      <c r="O21" s="28">
        <f>SUM(O9:O20)</f>
        <v>15360</v>
      </c>
      <c r="Q21" s="28">
        <f>SUM(Q9:Q20)</f>
        <v>177.75</v>
      </c>
      <c r="S21" s="28">
        <f>SUM(S9:S20)</f>
        <v>1879.8333333333335</v>
      </c>
      <c r="U21" s="28">
        <f>SUM(U9:U20)</f>
        <v>1688</v>
      </c>
      <c r="V21" s="90"/>
      <c r="W21" s="90"/>
      <c r="X21" s="90"/>
      <c r="Y21" s="91">
        <f>SUM(Y9:Y20)</f>
        <v>45.1</v>
      </c>
    </row>
  </sheetData>
  <mergeCells count="2">
    <mergeCell ref="N7:T7"/>
    <mergeCell ref="I8:L8"/>
  </mergeCells>
  <printOptions/>
  <pageMargins left="0.49" right="0.5" top="0.85" bottom="1" header="0.5" footer="0.5"/>
  <pageSetup fitToHeight="1" fitToWidth="1" horizontalDpi="600" verticalDpi="600" orientation="landscape" scale="38"/>
  <headerFooter alignWithMargins="0">
    <oddHeader>&amp;C&amp;"Arial,Bold"&amp;24Provisions&amp;R&amp;"Arial,Bold"&amp;16Updated:&amp;"Arial,Regular"&amp;14 &amp;D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S9"/>
  <sheetViews>
    <sheetView workbookViewId="0" topLeftCell="C1">
      <pane ySplit="1040" topLeftCell="BM1" activePane="bottomLeft" state="split"/>
      <selection pane="topLeft" activeCell="L1" sqref="L1:L65536"/>
      <selection pane="bottomLeft" activeCell="G8" sqref="G8"/>
    </sheetView>
  </sheetViews>
  <sheetFormatPr defaultColWidth="8.8515625" defaultRowHeight="19.5" customHeight="1"/>
  <cols>
    <col min="1" max="1" width="5.7109375" style="0" customWidth="1"/>
    <col min="2" max="2" width="11.421875" style="0" customWidth="1"/>
    <col min="3" max="3" width="6.421875" style="1" customWidth="1"/>
    <col min="4" max="4" width="37.421875" style="0" customWidth="1"/>
    <col min="5" max="5" width="15.140625" style="0" customWidth="1"/>
    <col min="6" max="6" width="7.8515625" style="5" customWidth="1"/>
    <col min="7" max="7" width="6.28125" style="1" customWidth="1"/>
    <col min="8" max="8" width="14.28125" style="1" customWidth="1"/>
    <col min="9" max="9" width="6.28125" style="1" customWidth="1"/>
    <col min="10" max="12" width="12.421875" style="1" customWidth="1"/>
    <col min="13" max="13" width="12.421875" style="5" customWidth="1"/>
    <col min="14" max="14" width="7.140625" style="1" customWidth="1"/>
    <col min="15" max="15" width="7.7109375" style="7" bestFit="1" customWidth="1"/>
    <col min="16" max="16" width="7.140625" style="1" customWidth="1"/>
    <col min="17" max="17" width="8.8515625" style="7" customWidth="1"/>
    <col min="18" max="18" width="12.7109375" style="0" customWidth="1"/>
    <col min="19" max="19" width="11.140625" style="1" customWidth="1"/>
  </cols>
  <sheetData>
    <row r="1" s="2" customFormat="1" ht="19.5" customHeight="1">
      <c r="F1" s="3"/>
    </row>
    <row r="2" spans="2:13" s="2" customFormat="1" ht="19.5" customHeight="1" thickBot="1">
      <c r="B2" s="2" t="s">
        <v>2</v>
      </c>
      <c r="C2" s="2" t="s">
        <v>14</v>
      </c>
      <c r="D2" s="2" t="s">
        <v>1</v>
      </c>
      <c r="E2" s="2" t="s">
        <v>4</v>
      </c>
      <c r="F2" s="3" t="s">
        <v>5</v>
      </c>
      <c r="G2" s="2" t="s">
        <v>12</v>
      </c>
      <c r="H2" s="2" t="s">
        <v>33</v>
      </c>
      <c r="J2" s="20" t="s">
        <v>38</v>
      </c>
      <c r="K2" s="20" t="s">
        <v>39</v>
      </c>
      <c r="L2" s="20" t="s">
        <v>37</v>
      </c>
      <c r="M2" s="2" t="s">
        <v>10</v>
      </c>
    </row>
    <row r="3" spans="2:13" s="8" customFormat="1" ht="19.5" customHeight="1">
      <c r="B3" s="8" t="s">
        <v>3</v>
      </c>
      <c r="C3" s="4">
        <v>64</v>
      </c>
      <c r="D3" s="8" t="s">
        <v>30</v>
      </c>
      <c r="E3" s="8" t="s">
        <v>11</v>
      </c>
      <c r="F3" s="9">
        <v>0.5</v>
      </c>
      <c r="G3" s="4" t="s">
        <v>13</v>
      </c>
      <c r="H3" s="13">
        <f>C3*F3</f>
        <v>32</v>
      </c>
      <c r="I3" s="4"/>
      <c r="J3" s="21">
        <f>L3/C3</f>
        <v>0.11875</v>
      </c>
      <c r="K3" s="21">
        <f>L3/(F3*C3)</f>
        <v>0.2375</v>
      </c>
      <c r="L3" s="19">
        <v>7.6</v>
      </c>
      <c r="M3" s="10">
        <v>41061</v>
      </c>
    </row>
    <row r="4" spans="2:13" s="8" customFormat="1" ht="19.5" customHeight="1">
      <c r="B4" s="8" t="s">
        <v>3</v>
      </c>
      <c r="C4" s="4">
        <v>2</v>
      </c>
      <c r="D4" s="8" t="s">
        <v>29</v>
      </c>
      <c r="E4" s="8" t="s">
        <v>31</v>
      </c>
      <c r="F4" s="9">
        <v>150</v>
      </c>
      <c r="G4" s="4" t="s">
        <v>13</v>
      </c>
      <c r="H4" s="13">
        <f>C4*F4</f>
        <v>300</v>
      </c>
      <c r="I4" s="4"/>
      <c r="J4" s="21">
        <f>L4/C4</f>
        <v>1.185</v>
      </c>
      <c r="K4" s="22">
        <f>L4/(F4*C4)</f>
        <v>0.0079</v>
      </c>
      <c r="L4" s="19">
        <v>2.37</v>
      </c>
      <c r="M4" s="10">
        <v>41275</v>
      </c>
    </row>
    <row r="5" spans="3:19" s="8" customFormat="1" ht="19.5" customHeight="1">
      <c r="C5" s="4"/>
      <c r="F5" s="9"/>
      <c r="G5" s="14" t="s">
        <v>34</v>
      </c>
      <c r="H5" s="13">
        <f>SUM(H3:H4)</f>
        <v>332</v>
      </c>
      <c r="I5" s="4"/>
      <c r="J5" s="4"/>
      <c r="K5" s="4"/>
      <c r="L5" s="4"/>
      <c r="M5" s="9"/>
      <c r="N5" s="4"/>
      <c r="O5" s="6"/>
      <c r="P5" s="4"/>
      <c r="Q5" s="6"/>
      <c r="S5" s="4"/>
    </row>
    <row r="6" spans="3:19" s="8" customFormat="1" ht="19.5" customHeight="1">
      <c r="C6" s="4"/>
      <c r="I6" s="4"/>
      <c r="J6" s="4"/>
      <c r="K6" s="4"/>
      <c r="L6" s="4"/>
      <c r="M6" s="9"/>
      <c r="N6" s="4"/>
      <c r="O6" s="6"/>
      <c r="P6" s="4"/>
      <c r="S6" s="4"/>
    </row>
    <row r="7" spans="5:7" ht="19.5" customHeight="1">
      <c r="E7" s="15" t="s">
        <v>35</v>
      </c>
      <c r="F7" s="17">
        <v>7.6</v>
      </c>
      <c r="G7" s="1" t="s">
        <v>106</v>
      </c>
    </row>
    <row r="8" spans="5:6" ht="19.5" customHeight="1">
      <c r="E8" s="11" t="s">
        <v>32</v>
      </c>
      <c r="F8" s="16">
        <v>3</v>
      </c>
    </row>
    <row r="9" spans="4:6" ht="19.5" customHeight="1">
      <c r="D9" s="8"/>
      <c r="E9" s="12" t="s">
        <v>28</v>
      </c>
      <c r="F9" s="16">
        <f>(H5/F7)/F8</f>
        <v>14.561403508771932</v>
      </c>
    </row>
  </sheetData>
  <printOptions/>
  <pageMargins left="0.52" right="0.57" top="1" bottom="1" header="0.5" footer="0.5"/>
  <pageSetup fitToHeight="1" fitToWidth="1" horizontalDpi="600" verticalDpi="600" orientation="landscape" scale="51"/>
  <headerFooter alignWithMargins="0">
    <oddHeader>&amp;C&amp;"Arial,Bold"&amp;18Provisions&amp;R&amp;14Updated: &amp;D</oddHeader>
  </headerFooter>
</worksheet>
</file>

<file path=xl/worksheets/sheet3.xml><?xml version="1.0" encoding="utf-8"?>
<worksheet xmlns="http://schemas.openxmlformats.org/spreadsheetml/2006/main" xmlns:r="http://schemas.openxmlformats.org/officeDocument/2006/relationships">
  <dimension ref="A7:C31"/>
  <sheetViews>
    <sheetView workbookViewId="0" topLeftCell="A1">
      <selection activeCell="D10" sqref="D10"/>
    </sheetView>
  </sheetViews>
  <sheetFormatPr defaultColWidth="8.8515625" defaultRowHeight="12.75"/>
  <cols>
    <col min="1" max="1" width="20.421875" style="0" customWidth="1"/>
    <col min="2" max="3" width="15.140625" style="0" customWidth="1"/>
    <col min="4" max="4" width="15.421875" style="0" customWidth="1"/>
  </cols>
  <sheetData>
    <row r="7" ht="12">
      <c r="A7" s="108"/>
    </row>
    <row r="9" ht="12">
      <c r="A9" s="108"/>
    </row>
    <row r="10" spans="1:3" ht="20.25" customHeight="1">
      <c r="A10" s="108"/>
      <c r="B10" s="109" t="s">
        <v>47</v>
      </c>
      <c r="C10" s="109" t="s">
        <v>48</v>
      </c>
    </row>
    <row r="11" spans="1:3" ht="20.25" customHeight="1">
      <c r="A11" s="110" t="s">
        <v>64</v>
      </c>
      <c r="B11" s="1">
        <v>2400</v>
      </c>
      <c r="C11" s="1">
        <v>1850</v>
      </c>
    </row>
    <row r="12" spans="1:3" ht="20.25" customHeight="1">
      <c r="A12" s="111" t="s">
        <v>65</v>
      </c>
      <c r="B12" s="1" t="s">
        <v>50</v>
      </c>
      <c r="C12" s="1" t="s">
        <v>51</v>
      </c>
    </row>
    <row r="13" spans="1:3" ht="20.25" customHeight="1">
      <c r="A13" s="110" t="s">
        <v>66</v>
      </c>
      <c r="B13" s="1" t="s">
        <v>52</v>
      </c>
      <c r="C13" s="1" t="s">
        <v>53</v>
      </c>
    </row>
    <row r="14" spans="1:3" ht="20.25" customHeight="1">
      <c r="A14" s="111" t="s">
        <v>67</v>
      </c>
      <c r="B14" s="1" t="s">
        <v>54</v>
      </c>
      <c r="C14" s="1" t="s">
        <v>54</v>
      </c>
    </row>
    <row r="15" spans="1:3" ht="20.25" customHeight="1">
      <c r="A15" s="110" t="s">
        <v>68</v>
      </c>
      <c r="B15" s="1" t="s">
        <v>55</v>
      </c>
      <c r="C15" s="1" t="s">
        <v>55</v>
      </c>
    </row>
    <row r="16" spans="1:3" ht="20.25" customHeight="1">
      <c r="A16" s="111" t="s">
        <v>69</v>
      </c>
      <c r="B16" s="1" t="s">
        <v>56</v>
      </c>
      <c r="C16" s="1" t="s">
        <v>57</v>
      </c>
    </row>
    <row r="17" spans="1:3" ht="20.25" customHeight="1">
      <c r="A17" s="110" t="s">
        <v>70</v>
      </c>
      <c r="B17" s="1" t="s">
        <v>58</v>
      </c>
      <c r="C17" s="1" t="s">
        <v>58</v>
      </c>
    </row>
    <row r="18" spans="1:3" ht="20.25" customHeight="1">
      <c r="A18" s="111" t="s">
        <v>71</v>
      </c>
      <c r="B18" s="1" t="s">
        <v>59</v>
      </c>
      <c r="C18" s="1" t="s">
        <v>60</v>
      </c>
    </row>
    <row r="19" spans="1:3" ht="20.25" customHeight="1">
      <c r="A19" s="110" t="s">
        <v>72</v>
      </c>
      <c r="B19" s="1" t="s">
        <v>61</v>
      </c>
      <c r="C19" s="1" t="s">
        <v>61</v>
      </c>
    </row>
    <row r="20" spans="1:3" ht="20.25" customHeight="1">
      <c r="A20" s="111" t="s">
        <v>73</v>
      </c>
      <c r="B20" s="1" t="s">
        <v>62</v>
      </c>
      <c r="C20" s="1" t="s">
        <v>63</v>
      </c>
    </row>
    <row r="22" ht="12">
      <c r="A22" s="108"/>
    </row>
    <row r="24" ht="12">
      <c r="A24" s="108"/>
    </row>
    <row r="26" ht="12">
      <c r="A26" s="108"/>
    </row>
    <row r="28" ht="12">
      <c r="A28" s="108"/>
    </row>
    <row r="30" ht="12">
      <c r="A30" s="108"/>
    </row>
    <row r="31" ht="12">
      <c r="A31" s="108"/>
    </row>
  </sheetData>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sheetPr>
    <pageSetUpPr fitToPage="1"/>
  </sheetPr>
  <dimension ref="A5:M56"/>
  <sheetViews>
    <sheetView zoomScale="65" zoomScaleNormal="65" workbookViewId="0" topLeftCell="A1">
      <selection activeCell="I50" sqref="I50"/>
    </sheetView>
  </sheetViews>
  <sheetFormatPr defaultColWidth="8.8515625" defaultRowHeight="12.75"/>
  <cols>
    <col min="1" max="1" width="15.00390625" style="109" customWidth="1"/>
    <col min="2" max="2" width="9.7109375" style="109" bestFit="1" customWidth="1"/>
    <col min="3" max="3" width="11.140625" style="0" customWidth="1"/>
    <col min="4" max="14" width="13.28125" style="0" customWidth="1"/>
  </cols>
  <sheetData>
    <row r="1" ht="12.75" customHeight="1"/>
    <row r="2" ht="12.75" customHeight="1"/>
    <row r="3" ht="12.75" customHeight="1"/>
    <row r="4" ht="12.75" customHeight="1" thickBot="1"/>
    <row r="5" spans="1:13" s="109" customFormat="1" ht="13.5" customHeight="1" thickBot="1">
      <c r="A5" s="122" t="s">
        <v>47</v>
      </c>
      <c r="B5" s="123" t="s">
        <v>76</v>
      </c>
      <c r="C5" s="123" t="s">
        <v>75</v>
      </c>
      <c r="D5" s="123" t="s">
        <v>101</v>
      </c>
      <c r="E5" s="124" t="s">
        <v>94</v>
      </c>
      <c r="F5" s="123" t="s">
        <v>78</v>
      </c>
      <c r="G5" s="124" t="s">
        <v>94</v>
      </c>
      <c r="H5" s="123" t="s">
        <v>77</v>
      </c>
      <c r="I5" s="124" t="s">
        <v>94</v>
      </c>
      <c r="J5" s="123" t="s">
        <v>49</v>
      </c>
      <c r="K5" s="124" t="s">
        <v>94</v>
      </c>
      <c r="L5" s="123" t="s">
        <v>95</v>
      </c>
      <c r="M5" s="125" t="s">
        <v>94</v>
      </c>
    </row>
    <row r="6" spans="1:13" ht="13.5" customHeight="1">
      <c r="A6" s="113"/>
      <c r="B6" s="121"/>
      <c r="C6" s="140" t="s">
        <v>80</v>
      </c>
      <c r="D6" s="152">
        <v>2200</v>
      </c>
      <c r="E6" s="153">
        <f aca="true" t="shared" si="0" ref="E6:E11">$B6*D6</f>
        <v>0</v>
      </c>
      <c r="F6" s="143">
        <v>130</v>
      </c>
      <c r="G6" s="161">
        <f aca="true" t="shared" si="1" ref="G6:G11">$B6*F6</f>
        <v>0</v>
      </c>
      <c r="H6" s="152">
        <v>31</v>
      </c>
      <c r="I6" s="153">
        <f aca="true" t="shared" si="2" ref="I6:I11">$B6*H6</f>
        <v>0</v>
      </c>
      <c r="J6" s="143">
        <v>27</v>
      </c>
      <c r="K6" s="161">
        <f aca="true" t="shared" si="3" ref="K6:K11">$B6*J6</f>
        <v>0</v>
      </c>
      <c r="L6" s="152">
        <v>34</v>
      </c>
      <c r="M6" s="153">
        <f aca="true" t="shared" si="4" ref="M6:M11">$B6*L6</f>
        <v>0</v>
      </c>
    </row>
    <row r="7" spans="2:13" ht="13.5" customHeight="1">
      <c r="B7" s="118">
        <v>1</v>
      </c>
      <c r="C7" s="141" t="s">
        <v>79</v>
      </c>
      <c r="D7" s="148">
        <v>2800</v>
      </c>
      <c r="E7" s="149">
        <f t="shared" si="0"/>
        <v>2800</v>
      </c>
      <c r="F7" s="144">
        <v>130</v>
      </c>
      <c r="G7" s="162">
        <f t="shared" si="1"/>
        <v>130</v>
      </c>
      <c r="H7" s="148">
        <v>38</v>
      </c>
      <c r="I7" s="149">
        <f t="shared" si="2"/>
        <v>38</v>
      </c>
      <c r="J7" s="144">
        <v>27</v>
      </c>
      <c r="K7" s="162">
        <f t="shared" si="3"/>
        <v>27</v>
      </c>
      <c r="L7" s="148">
        <v>52</v>
      </c>
      <c r="M7" s="149">
        <f t="shared" si="4"/>
        <v>52</v>
      </c>
    </row>
    <row r="8" spans="1:13" ht="13.5" customHeight="1">
      <c r="A8" s="113"/>
      <c r="B8" s="95"/>
      <c r="C8" s="141" t="s">
        <v>81</v>
      </c>
      <c r="D8" s="148">
        <v>2800</v>
      </c>
      <c r="E8" s="149">
        <f t="shared" si="0"/>
        <v>0</v>
      </c>
      <c r="F8" s="144">
        <v>130</v>
      </c>
      <c r="G8" s="162">
        <f t="shared" si="1"/>
        <v>0</v>
      </c>
      <c r="H8" s="148">
        <v>38</v>
      </c>
      <c r="I8" s="149">
        <f t="shared" si="2"/>
        <v>0</v>
      </c>
      <c r="J8" s="144">
        <v>27</v>
      </c>
      <c r="K8" s="162">
        <f t="shared" si="3"/>
        <v>0</v>
      </c>
      <c r="L8" s="148">
        <v>56</v>
      </c>
      <c r="M8" s="149">
        <f t="shared" si="4"/>
        <v>0</v>
      </c>
    </row>
    <row r="9" spans="1:13" ht="13.5" customHeight="1">
      <c r="A9" s="113"/>
      <c r="B9" s="95"/>
      <c r="C9" s="141" t="s">
        <v>82</v>
      </c>
      <c r="D9" s="148">
        <v>2600</v>
      </c>
      <c r="E9" s="149">
        <f t="shared" si="0"/>
        <v>0</v>
      </c>
      <c r="F9" s="144">
        <v>130</v>
      </c>
      <c r="G9" s="162">
        <f t="shared" si="1"/>
        <v>0</v>
      </c>
      <c r="H9" s="148">
        <v>38</v>
      </c>
      <c r="I9" s="149">
        <f t="shared" si="2"/>
        <v>0</v>
      </c>
      <c r="J9" s="144">
        <v>27</v>
      </c>
      <c r="K9" s="162">
        <f t="shared" si="3"/>
        <v>0</v>
      </c>
      <c r="L9" s="148">
        <v>56</v>
      </c>
      <c r="M9" s="149">
        <f t="shared" si="4"/>
        <v>0</v>
      </c>
    </row>
    <row r="10" spans="2:13" ht="13.5" customHeight="1">
      <c r="B10" s="118">
        <v>1</v>
      </c>
      <c r="C10" s="141" t="s">
        <v>83</v>
      </c>
      <c r="D10" s="148">
        <v>2400</v>
      </c>
      <c r="E10" s="149">
        <f t="shared" si="0"/>
        <v>2400</v>
      </c>
      <c r="F10" s="144">
        <v>130</v>
      </c>
      <c r="G10" s="162">
        <f t="shared" si="1"/>
        <v>130</v>
      </c>
      <c r="H10" s="148">
        <v>30</v>
      </c>
      <c r="I10" s="149">
        <f t="shared" si="2"/>
        <v>30</v>
      </c>
      <c r="J10" s="144">
        <v>27</v>
      </c>
      <c r="K10" s="162">
        <f t="shared" si="3"/>
        <v>27</v>
      </c>
      <c r="L10" s="148">
        <v>56</v>
      </c>
      <c r="M10" s="149">
        <f t="shared" si="4"/>
        <v>56</v>
      </c>
    </row>
    <row r="11" spans="1:13" ht="13.5" customHeight="1">
      <c r="A11" s="113"/>
      <c r="B11" s="95"/>
      <c r="C11" s="141" t="s">
        <v>84</v>
      </c>
      <c r="D11" s="148">
        <v>2400</v>
      </c>
      <c r="E11" s="149">
        <f t="shared" si="0"/>
        <v>0</v>
      </c>
      <c r="F11" s="144">
        <v>130</v>
      </c>
      <c r="G11" s="162">
        <f t="shared" si="1"/>
        <v>0</v>
      </c>
      <c r="H11" s="148">
        <v>30</v>
      </c>
      <c r="I11" s="149">
        <f t="shared" si="2"/>
        <v>0</v>
      </c>
      <c r="J11" s="144">
        <v>27</v>
      </c>
      <c r="K11" s="162">
        <f t="shared" si="3"/>
        <v>0</v>
      </c>
      <c r="L11" s="148">
        <v>56</v>
      </c>
      <c r="M11" s="149">
        <f t="shared" si="4"/>
        <v>0</v>
      </c>
    </row>
    <row r="12" spans="1:13" ht="13.5" customHeight="1">
      <c r="A12" s="116" t="s">
        <v>34</v>
      </c>
      <c r="B12" s="113">
        <f>SUM(B6:B11)</f>
        <v>2</v>
      </c>
      <c r="C12" s="115" t="s">
        <v>93</v>
      </c>
      <c r="D12" s="154">
        <f>AVERAGE(D6:D11)</f>
        <v>2533.3333333333335</v>
      </c>
      <c r="E12" s="155">
        <f>SUM(E6:E11)</f>
        <v>5200</v>
      </c>
      <c r="F12" s="117">
        <f aca="true" t="shared" si="5" ref="F12:L12">AVERAGE(F6:F11)</f>
        <v>130</v>
      </c>
      <c r="G12" s="119">
        <f>SUM(G6:G11)</f>
        <v>260</v>
      </c>
      <c r="H12" s="154">
        <f t="shared" si="5"/>
        <v>34.166666666666664</v>
      </c>
      <c r="I12" s="155">
        <f>SUM(I6:I11)</f>
        <v>68</v>
      </c>
      <c r="J12" s="117">
        <f t="shared" si="5"/>
        <v>27</v>
      </c>
      <c r="K12" s="119">
        <f>SUM(K6:K11)</f>
        <v>54</v>
      </c>
      <c r="L12" s="154">
        <f t="shared" si="5"/>
        <v>51.666666666666664</v>
      </c>
      <c r="M12" s="155">
        <f>SUM(M6:M11)</f>
        <v>108</v>
      </c>
    </row>
    <row r="13" spans="4:13" ht="13.5" customHeight="1" thickBot="1">
      <c r="D13" s="156"/>
      <c r="E13" s="157"/>
      <c r="F13" s="114"/>
      <c r="G13" s="114"/>
      <c r="H13" s="156"/>
      <c r="I13" s="157"/>
      <c r="J13" s="114"/>
      <c r="K13" s="114"/>
      <c r="L13" s="156"/>
      <c r="M13" s="164"/>
    </row>
    <row r="14" spans="1:13" ht="13.5" customHeight="1" thickBot="1">
      <c r="A14" s="122" t="s">
        <v>48</v>
      </c>
      <c r="B14" s="123" t="s">
        <v>76</v>
      </c>
      <c r="C14" s="139" t="s">
        <v>75</v>
      </c>
      <c r="D14" s="145" t="s">
        <v>7</v>
      </c>
      <c r="E14" s="125" t="s">
        <v>94</v>
      </c>
      <c r="F14" s="142" t="s">
        <v>78</v>
      </c>
      <c r="G14" s="163" t="s">
        <v>94</v>
      </c>
      <c r="H14" s="145" t="s">
        <v>77</v>
      </c>
      <c r="I14" s="125" t="s">
        <v>94</v>
      </c>
      <c r="J14" s="142" t="s">
        <v>49</v>
      </c>
      <c r="K14" s="163" t="s">
        <v>94</v>
      </c>
      <c r="L14" s="145" t="s">
        <v>95</v>
      </c>
      <c r="M14" s="125" t="s">
        <v>94</v>
      </c>
    </row>
    <row r="15" spans="2:13" ht="13.5" customHeight="1">
      <c r="B15" s="126"/>
      <c r="C15" s="140" t="s">
        <v>80</v>
      </c>
      <c r="D15" s="146">
        <v>2000</v>
      </c>
      <c r="E15" s="147">
        <f>$B15*D15</f>
        <v>0</v>
      </c>
      <c r="F15" s="143">
        <v>130</v>
      </c>
      <c r="G15" s="161">
        <f>$B15*F15</f>
        <v>0</v>
      </c>
      <c r="H15" s="146">
        <v>26</v>
      </c>
      <c r="I15" s="147">
        <f aca="true" t="shared" si="6" ref="I15:I20">$B15*H15</f>
        <v>0</v>
      </c>
      <c r="J15" s="143">
        <v>20</v>
      </c>
      <c r="K15" s="161">
        <f aca="true" t="shared" si="7" ref="K15:K20">$B15*J15</f>
        <v>0</v>
      </c>
      <c r="L15" s="146">
        <v>34</v>
      </c>
      <c r="M15" s="147">
        <f aca="true" t="shared" si="8" ref="M15:M20">$B15*L15</f>
        <v>0</v>
      </c>
    </row>
    <row r="16" spans="1:13" ht="13.5" customHeight="1">
      <c r="A16" s="113"/>
      <c r="B16" s="95"/>
      <c r="C16" s="141" t="s">
        <v>79</v>
      </c>
      <c r="D16" s="148">
        <v>2000</v>
      </c>
      <c r="E16" s="149">
        <f aca="true" t="shared" si="9" ref="E16:G20">$B16*D16</f>
        <v>0</v>
      </c>
      <c r="F16" s="144">
        <v>130</v>
      </c>
      <c r="G16" s="162">
        <f t="shared" si="9"/>
        <v>0</v>
      </c>
      <c r="H16" s="148">
        <v>26</v>
      </c>
      <c r="I16" s="149">
        <f t="shared" si="6"/>
        <v>0</v>
      </c>
      <c r="J16" s="144">
        <v>20</v>
      </c>
      <c r="K16" s="162">
        <f t="shared" si="7"/>
        <v>0</v>
      </c>
      <c r="L16" s="148">
        <v>46</v>
      </c>
      <c r="M16" s="149">
        <f t="shared" si="8"/>
        <v>0</v>
      </c>
    </row>
    <row r="17" spans="2:13" ht="13.5" customHeight="1">
      <c r="B17" s="118"/>
      <c r="C17" s="141" t="s">
        <v>81</v>
      </c>
      <c r="D17" s="148">
        <v>2200</v>
      </c>
      <c r="E17" s="149">
        <f t="shared" si="9"/>
        <v>0</v>
      </c>
      <c r="F17" s="144">
        <v>130</v>
      </c>
      <c r="G17" s="162">
        <f t="shared" si="9"/>
        <v>0</v>
      </c>
      <c r="H17" s="148">
        <v>25</v>
      </c>
      <c r="I17" s="149">
        <f t="shared" si="6"/>
        <v>0</v>
      </c>
      <c r="J17" s="144">
        <v>20</v>
      </c>
      <c r="K17" s="162">
        <f t="shared" si="7"/>
        <v>0</v>
      </c>
      <c r="L17" s="148">
        <v>46</v>
      </c>
      <c r="M17" s="149">
        <f t="shared" si="8"/>
        <v>0</v>
      </c>
    </row>
    <row r="18" spans="1:13" ht="13.5" customHeight="1">
      <c r="A18" s="113"/>
      <c r="B18" s="95"/>
      <c r="C18" s="141" t="s">
        <v>82</v>
      </c>
      <c r="D18" s="148">
        <v>2000</v>
      </c>
      <c r="E18" s="149">
        <f t="shared" si="9"/>
        <v>0</v>
      </c>
      <c r="F18" s="144">
        <v>130</v>
      </c>
      <c r="G18" s="162">
        <f t="shared" si="9"/>
        <v>0</v>
      </c>
      <c r="H18" s="148">
        <v>25</v>
      </c>
      <c r="I18" s="149">
        <f t="shared" si="6"/>
        <v>0</v>
      </c>
      <c r="J18" s="144">
        <v>20</v>
      </c>
      <c r="K18" s="162">
        <f t="shared" si="7"/>
        <v>0</v>
      </c>
      <c r="L18" s="148">
        <v>46</v>
      </c>
      <c r="M18" s="149">
        <f t="shared" si="8"/>
        <v>0</v>
      </c>
    </row>
    <row r="19" spans="2:13" ht="13.5" customHeight="1">
      <c r="B19" s="118">
        <v>1</v>
      </c>
      <c r="C19" s="141" t="s">
        <v>83</v>
      </c>
      <c r="D19" s="148">
        <v>1800</v>
      </c>
      <c r="E19" s="149">
        <f t="shared" si="9"/>
        <v>1800</v>
      </c>
      <c r="F19" s="144">
        <v>130</v>
      </c>
      <c r="G19" s="162">
        <f t="shared" si="9"/>
        <v>130</v>
      </c>
      <c r="H19" s="148">
        <v>21</v>
      </c>
      <c r="I19" s="149">
        <f t="shared" si="6"/>
        <v>21</v>
      </c>
      <c r="J19" s="144">
        <v>20</v>
      </c>
      <c r="K19" s="162">
        <f t="shared" si="7"/>
        <v>20</v>
      </c>
      <c r="L19" s="148">
        <v>46</v>
      </c>
      <c r="M19" s="149">
        <f t="shared" si="8"/>
        <v>46</v>
      </c>
    </row>
    <row r="20" spans="1:13" ht="13.5" customHeight="1">
      <c r="A20" s="113"/>
      <c r="B20" s="95"/>
      <c r="C20" s="141" t="s">
        <v>84</v>
      </c>
      <c r="D20" s="148">
        <v>1800</v>
      </c>
      <c r="E20" s="149">
        <f t="shared" si="9"/>
        <v>0</v>
      </c>
      <c r="F20" s="144">
        <v>130</v>
      </c>
      <c r="G20" s="162">
        <f t="shared" si="9"/>
        <v>0</v>
      </c>
      <c r="H20" s="148">
        <v>21</v>
      </c>
      <c r="I20" s="149">
        <f t="shared" si="6"/>
        <v>0</v>
      </c>
      <c r="J20" s="144">
        <v>20</v>
      </c>
      <c r="K20" s="162">
        <f t="shared" si="7"/>
        <v>0</v>
      </c>
      <c r="L20" s="148">
        <v>46</v>
      </c>
      <c r="M20" s="149">
        <f t="shared" si="8"/>
        <v>0</v>
      </c>
    </row>
    <row r="21" spans="1:13" ht="13.5" customHeight="1">
      <c r="A21" s="116" t="s">
        <v>34</v>
      </c>
      <c r="B21" s="113">
        <f>SUM(B15:B20)</f>
        <v>1</v>
      </c>
      <c r="C21" s="115" t="s">
        <v>93</v>
      </c>
      <c r="D21" s="154">
        <f>AVERAGE(D15:D20)</f>
        <v>1966.6666666666667</v>
      </c>
      <c r="E21" s="155">
        <f>SUM(E15:E20)</f>
        <v>1800</v>
      </c>
      <c r="F21" s="117">
        <f>AVERAGE(F15:F20)</f>
        <v>130</v>
      </c>
      <c r="G21" s="119">
        <f>SUM(G15:G20)</f>
        <v>130</v>
      </c>
      <c r="H21" s="154">
        <f>AVERAGE(H15:H20)</f>
        <v>24</v>
      </c>
      <c r="I21" s="155">
        <f>SUM(I15:I20)</f>
        <v>21</v>
      </c>
      <c r="J21" s="117">
        <f>AVERAGE(J15:J20)</f>
        <v>20</v>
      </c>
      <c r="K21" s="119">
        <f>SUM(K15:K20)</f>
        <v>20</v>
      </c>
      <c r="L21" s="154">
        <f>AVERAGE(L15:L20)</f>
        <v>44</v>
      </c>
      <c r="M21" s="155"/>
    </row>
    <row r="22" spans="4:13" ht="13.5" customHeight="1" thickBot="1">
      <c r="D22" s="156"/>
      <c r="E22" s="157"/>
      <c r="F22" s="114"/>
      <c r="G22" s="114"/>
      <c r="H22" s="156"/>
      <c r="I22" s="157"/>
      <c r="J22" s="114"/>
      <c r="K22" s="114"/>
      <c r="L22" s="156"/>
      <c r="M22" s="164"/>
    </row>
    <row r="23" spans="1:13" ht="13.5" customHeight="1" thickBot="1">
      <c r="A23" s="122" t="s">
        <v>85</v>
      </c>
      <c r="B23" s="123" t="s">
        <v>76</v>
      </c>
      <c r="C23" s="139" t="s">
        <v>75</v>
      </c>
      <c r="D23" s="145" t="s">
        <v>7</v>
      </c>
      <c r="E23" s="125" t="s">
        <v>94</v>
      </c>
      <c r="F23" s="142" t="s">
        <v>78</v>
      </c>
      <c r="G23" s="163" t="s">
        <v>94</v>
      </c>
      <c r="H23" s="145" t="s">
        <v>77</v>
      </c>
      <c r="I23" s="125" t="s">
        <v>94</v>
      </c>
      <c r="J23" s="142" t="s">
        <v>49</v>
      </c>
      <c r="K23" s="163" t="s">
        <v>94</v>
      </c>
      <c r="L23" s="145" t="s">
        <v>95</v>
      </c>
      <c r="M23" s="125" t="s">
        <v>94</v>
      </c>
    </row>
    <row r="24" spans="2:13" ht="13.5" customHeight="1">
      <c r="B24" s="126"/>
      <c r="C24" s="150" t="s">
        <v>86</v>
      </c>
      <c r="D24" s="146">
        <v>2200</v>
      </c>
      <c r="E24" s="147">
        <f>$B24*D24</f>
        <v>0</v>
      </c>
      <c r="F24" s="143">
        <v>175</v>
      </c>
      <c r="G24" s="161">
        <f>$B24*F24</f>
        <v>0</v>
      </c>
      <c r="H24" s="146">
        <v>28</v>
      </c>
      <c r="I24" s="147">
        <f>$B24*H24</f>
        <v>0</v>
      </c>
      <c r="J24" s="143">
        <v>30</v>
      </c>
      <c r="K24" s="161">
        <f>$B24*J24</f>
        <v>0</v>
      </c>
      <c r="L24" s="146">
        <v>71</v>
      </c>
      <c r="M24" s="147">
        <f>$B24*L24</f>
        <v>0</v>
      </c>
    </row>
    <row r="25" spans="1:13" ht="13.5" customHeight="1">
      <c r="A25" s="113"/>
      <c r="B25" s="95"/>
      <c r="C25" s="141" t="s">
        <v>81</v>
      </c>
      <c r="D25" s="148">
        <v>2400</v>
      </c>
      <c r="E25" s="149">
        <f>$B25*D25</f>
        <v>0</v>
      </c>
      <c r="F25" s="144">
        <v>175</v>
      </c>
      <c r="G25" s="162">
        <f>$B25*F25</f>
        <v>0</v>
      </c>
      <c r="H25" s="148">
        <v>28</v>
      </c>
      <c r="I25" s="149">
        <f>$B25*H25</f>
        <v>0</v>
      </c>
      <c r="J25" s="144">
        <v>30</v>
      </c>
      <c r="K25" s="162">
        <f>$B25*J25</f>
        <v>0</v>
      </c>
      <c r="L25" s="148">
        <v>71</v>
      </c>
      <c r="M25" s="149">
        <f>$B25*L25</f>
        <v>0</v>
      </c>
    </row>
    <row r="26" spans="2:13" ht="13.5" customHeight="1">
      <c r="B26" s="118"/>
      <c r="C26" s="141" t="s">
        <v>82</v>
      </c>
      <c r="D26" s="148">
        <v>2200</v>
      </c>
      <c r="E26" s="149">
        <f>$B26*D26</f>
        <v>0</v>
      </c>
      <c r="F26" s="144">
        <v>175</v>
      </c>
      <c r="G26" s="162">
        <f>$B26*F26</f>
        <v>0</v>
      </c>
      <c r="H26" s="148">
        <v>28</v>
      </c>
      <c r="I26" s="149">
        <f>$B26*H26</f>
        <v>0</v>
      </c>
      <c r="J26" s="144">
        <v>30</v>
      </c>
      <c r="K26" s="162">
        <f>$B26*J26</f>
        <v>0</v>
      </c>
      <c r="L26" s="148">
        <v>71</v>
      </c>
      <c r="M26" s="149">
        <f>$B26*L26</f>
        <v>0</v>
      </c>
    </row>
    <row r="27" spans="1:13" ht="13.5" customHeight="1">
      <c r="A27" s="116" t="s">
        <v>34</v>
      </c>
      <c r="B27" s="113">
        <f>SUM(B24:B26)</f>
        <v>0</v>
      </c>
      <c r="C27" s="115" t="s">
        <v>93</v>
      </c>
      <c r="D27" s="154">
        <f>AVERAGE(D24:D26)</f>
        <v>2266.6666666666665</v>
      </c>
      <c r="E27" s="158">
        <f>SUM(E24:E26)</f>
        <v>0</v>
      </c>
      <c r="F27" s="117">
        <f>AVERAGE(F24:F26)</f>
        <v>175</v>
      </c>
      <c r="G27" s="120">
        <f>SUM(G24:G26)</f>
        <v>0</v>
      </c>
      <c r="H27" s="154">
        <f>AVERAGE(H24:H26)</f>
        <v>28</v>
      </c>
      <c r="I27" s="158">
        <f>SUM(I24:I26)</f>
        <v>0</v>
      </c>
      <c r="J27" s="117">
        <f>AVERAGE(J24:J26)</f>
        <v>30</v>
      </c>
      <c r="K27" s="120">
        <f>SUM(K24:K26)</f>
        <v>0</v>
      </c>
      <c r="L27" s="154">
        <f>AVERAGE(L24:L26)</f>
        <v>71</v>
      </c>
      <c r="M27" s="158"/>
    </row>
    <row r="28" spans="1:13" ht="13.5" customHeight="1" thickBot="1">
      <c r="A28" s="116"/>
      <c r="B28" s="113"/>
      <c r="C28" s="115"/>
      <c r="D28" s="154"/>
      <c r="E28" s="159"/>
      <c r="F28" s="117"/>
      <c r="G28" s="117"/>
      <c r="H28" s="154"/>
      <c r="I28" s="159"/>
      <c r="J28" s="117"/>
      <c r="K28" s="117"/>
      <c r="L28" s="154"/>
      <c r="M28" s="164"/>
    </row>
    <row r="29" spans="1:13" ht="13.5" customHeight="1" thickBot="1">
      <c r="A29" s="127" t="s">
        <v>87</v>
      </c>
      <c r="B29" s="123" t="s">
        <v>76</v>
      </c>
      <c r="C29" s="139" t="s">
        <v>75</v>
      </c>
      <c r="D29" s="145" t="s">
        <v>7</v>
      </c>
      <c r="E29" s="125" t="s">
        <v>94</v>
      </c>
      <c r="F29" s="142" t="s">
        <v>78</v>
      </c>
      <c r="G29" s="163" t="s">
        <v>94</v>
      </c>
      <c r="H29" s="145" t="s">
        <v>77</v>
      </c>
      <c r="I29" s="125" t="s">
        <v>94</v>
      </c>
      <c r="J29" s="142" t="s">
        <v>49</v>
      </c>
      <c r="K29" s="163" t="s">
        <v>94</v>
      </c>
      <c r="L29" s="145" t="s">
        <v>95</v>
      </c>
      <c r="M29" s="125" t="s">
        <v>94</v>
      </c>
    </row>
    <row r="30" spans="2:13" ht="13.5" customHeight="1">
      <c r="B30" s="121"/>
      <c r="C30" s="150" t="s">
        <v>86</v>
      </c>
      <c r="D30" s="146">
        <v>3500</v>
      </c>
      <c r="E30" s="147">
        <f>$B30*D30</f>
        <v>0</v>
      </c>
      <c r="F30" s="143">
        <v>210</v>
      </c>
      <c r="G30" s="161">
        <f>$B30*F30</f>
        <v>0</v>
      </c>
      <c r="H30" s="146">
        <v>29</v>
      </c>
      <c r="I30" s="147">
        <f>$B30*H30</f>
        <v>0</v>
      </c>
      <c r="J30" s="143">
        <v>30</v>
      </c>
      <c r="K30" s="161">
        <f>$B30*J30</f>
        <v>0</v>
      </c>
      <c r="L30" s="146">
        <v>71</v>
      </c>
      <c r="M30" s="147">
        <f>$B30*L30</f>
        <v>0</v>
      </c>
    </row>
    <row r="31" spans="2:13" ht="13.5" customHeight="1">
      <c r="B31" s="118"/>
      <c r="C31" s="141" t="s">
        <v>81</v>
      </c>
      <c r="D31" s="148">
        <v>3750</v>
      </c>
      <c r="E31" s="149">
        <f>$B31*D31</f>
        <v>0</v>
      </c>
      <c r="F31" s="144">
        <v>210</v>
      </c>
      <c r="G31" s="162">
        <f>$B31*F31</f>
        <v>0</v>
      </c>
      <c r="H31" s="148">
        <v>29</v>
      </c>
      <c r="I31" s="149">
        <f>$B31*H31</f>
        <v>0</v>
      </c>
      <c r="J31" s="144">
        <v>30</v>
      </c>
      <c r="K31" s="162">
        <f>$B31*J31</f>
        <v>0</v>
      </c>
      <c r="L31" s="148">
        <v>71</v>
      </c>
      <c r="M31" s="149">
        <f>$B31*L31</f>
        <v>0</v>
      </c>
    </row>
    <row r="32" spans="1:13" ht="13.5" customHeight="1">
      <c r="A32" s="113"/>
      <c r="B32" s="95"/>
      <c r="C32" s="141" t="s">
        <v>82</v>
      </c>
      <c r="D32" s="148">
        <v>3500</v>
      </c>
      <c r="E32" s="149">
        <f>$B32*D32</f>
        <v>0</v>
      </c>
      <c r="F32" s="144">
        <v>210</v>
      </c>
      <c r="G32" s="162">
        <f>$B32*F32</f>
        <v>0</v>
      </c>
      <c r="H32" s="148">
        <v>29</v>
      </c>
      <c r="I32" s="149">
        <f>$B32*H32</f>
        <v>0</v>
      </c>
      <c r="J32" s="144">
        <v>30</v>
      </c>
      <c r="K32" s="162">
        <f>$B32*J32</f>
        <v>0</v>
      </c>
      <c r="L32" s="148">
        <v>71</v>
      </c>
      <c r="M32" s="149">
        <f>$B32*L32</f>
        <v>0</v>
      </c>
    </row>
    <row r="33" spans="1:13" ht="13.5" customHeight="1">
      <c r="A33" s="116" t="s">
        <v>34</v>
      </c>
      <c r="B33" s="113">
        <f>SUM(B30:B32)</f>
        <v>0</v>
      </c>
      <c r="C33" s="115" t="s">
        <v>93</v>
      </c>
      <c r="D33" s="154">
        <f>AVERAGE(D30:D32)</f>
        <v>3583.3333333333335</v>
      </c>
      <c r="E33" s="158">
        <f>SUM(E30:E32)</f>
        <v>0</v>
      </c>
      <c r="F33" s="117">
        <f>AVERAGE(F30:F32)</f>
        <v>210</v>
      </c>
      <c r="G33" s="120">
        <f>SUM(G30:G32)</f>
        <v>0</v>
      </c>
      <c r="H33" s="154">
        <f>AVERAGE(H30:H32)</f>
        <v>29</v>
      </c>
      <c r="I33" s="158">
        <f>SUM(I30:I32)</f>
        <v>0</v>
      </c>
      <c r="J33" s="117">
        <f>AVERAGE(J30:J32)</f>
        <v>30</v>
      </c>
      <c r="K33" s="120">
        <f>SUM(K30:K32)</f>
        <v>0</v>
      </c>
      <c r="L33" s="154">
        <f>AVERAGE(L30:L32)</f>
        <v>71</v>
      </c>
      <c r="M33" s="158"/>
    </row>
    <row r="34" spans="1:13" ht="13.5" customHeight="1" thickBot="1">
      <c r="A34" s="116"/>
      <c r="B34" s="113"/>
      <c r="C34" s="115"/>
      <c r="D34" s="154"/>
      <c r="E34" s="159"/>
      <c r="F34" s="117"/>
      <c r="G34" s="117"/>
      <c r="H34" s="154"/>
      <c r="I34" s="159"/>
      <c r="J34" s="117"/>
      <c r="K34" s="117"/>
      <c r="L34" s="154"/>
      <c r="M34" s="164"/>
    </row>
    <row r="35" spans="1:13" ht="13.5" customHeight="1" thickBot="1">
      <c r="A35" s="127" t="s">
        <v>74</v>
      </c>
      <c r="B35" s="123" t="s">
        <v>76</v>
      </c>
      <c r="C35" s="139" t="s">
        <v>75</v>
      </c>
      <c r="D35" s="145" t="s">
        <v>7</v>
      </c>
      <c r="E35" s="125" t="s">
        <v>94</v>
      </c>
      <c r="F35" s="142" t="s">
        <v>78</v>
      </c>
      <c r="G35" s="163" t="s">
        <v>94</v>
      </c>
      <c r="H35" s="145" t="s">
        <v>77</v>
      </c>
      <c r="I35" s="125" t="s">
        <v>94</v>
      </c>
      <c r="J35" s="142" t="s">
        <v>49</v>
      </c>
      <c r="K35" s="163" t="s">
        <v>94</v>
      </c>
      <c r="L35" s="145" t="s">
        <v>95</v>
      </c>
      <c r="M35" s="125" t="s">
        <v>94</v>
      </c>
    </row>
    <row r="36" spans="2:13" ht="13.5" customHeight="1">
      <c r="B36" s="121"/>
      <c r="C36" s="140" t="s">
        <v>88</v>
      </c>
      <c r="D36" s="146">
        <v>1400</v>
      </c>
      <c r="E36" s="147">
        <f>$B36*D36</f>
        <v>0</v>
      </c>
      <c r="F36" s="143">
        <v>130</v>
      </c>
      <c r="G36" s="161">
        <f>$B36*F36</f>
        <v>0</v>
      </c>
      <c r="H36" s="146">
        <v>19</v>
      </c>
      <c r="I36" s="147">
        <f>$B36*H36</f>
        <v>0</v>
      </c>
      <c r="J36" s="143">
        <v>30</v>
      </c>
      <c r="K36" s="161">
        <f>$B36*J36</f>
        <v>0</v>
      </c>
      <c r="L36" s="146">
        <v>13</v>
      </c>
      <c r="M36" s="147">
        <f>$B36*L36</f>
        <v>0</v>
      </c>
    </row>
    <row r="37" spans="1:13" ht="13.5" customHeight="1">
      <c r="A37" s="113"/>
      <c r="B37" s="95"/>
      <c r="C37" s="151" t="s">
        <v>89</v>
      </c>
      <c r="D37" s="148">
        <v>2000</v>
      </c>
      <c r="E37" s="149">
        <f>$B37*D37</f>
        <v>0</v>
      </c>
      <c r="F37" s="144">
        <v>130</v>
      </c>
      <c r="G37" s="162">
        <f>$B37*F37</f>
        <v>0</v>
      </c>
      <c r="H37" s="148">
        <v>25</v>
      </c>
      <c r="I37" s="149">
        <f>$B37*H37</f>
        <v>0</v>
      </c>
      <c r="J37" s="144">
        <v>30</v>
      </c>
      <c r="K37" s="162">
        <f>$B37*J37</f>
        <v>0</v>
      </c>
      <c r="L37" s="148">
        <v>19</v>
      </c>
      <c r="M37" s="149">
        <f>$B37*L37</f>
        <v>0</v>
      </c>
    </row>
    <row r="38" spans="1:13" ht="13.5" customHeight="1">
      <c r="A38" s="116" t="s">
        <v>34</v>
      </c>
      <c r="B38" s="113">
        <f>SUM(B36:B37)</f>
        <v>0</v>
      </c>
      <c r="C38" s="115" t="s">
        <v>93</v>
      </c>
      <c r="D38" s="154">
        <f>AVERAGE(D36:D37)</f>
        <v>1700</v>
      </c>
      <c r="E38" s="158">
        <f>SUM(E36:E37)</f>
        <v>0</v>
      </c>
      <c r="F38" s="117">
        <f>AVERAGE(F36:F37)</f>
        <v>130</v>
      </c>
      <c r="G38" s="120">
        <f>SUM(G36:G37)</f>
        <v>0</v>
      </c>
      <c r="H38" s="154">
        <f>AVERAGE(H36:H37)</f>
        <v>22</v>
      </c>
      <c r="I38" s="158">
        <f>SUM(I36:I37)</f>
        <v>0</v>
      </c>
      <c r="J38" s="117">
        <f>AVERAGE(J36:J37)</f>
        <v>30</v>
      </c>
      <c r="K38" s="120">
        <f>SUM(K36:K37)</f>
        <v>0</v>
      </c>
      <c r="L38" s="154">
        <f>AVERAGE(L36:L37)</f>
        <v>16</v>
      </c>
      <c r="M38" s="158">
        <f>$B38*L38</f>
        <v>0</v>
      </c>
    </row>
    <row r="39" spans="1:13" ht="13.5" customHeight="1" thickBot="1">
      <c r="A39" s="116"/>
      <c r="B39" s="113"/>
      <c r="C39" s="115"/>
      <c r="D39" s="154"/>
      <c r="E39" s="159"/>
      <c r="F39" s="117"/>
      <c r="G39" s="117"/>
      <c r="H39" s="154"/>
      <c r="I39" s="159"/>
      <c r="J39" s="117"/>
      <c r="K39" s="117"/>
      <c r="L39" s="154"/>
      <c r="M39" s="164"/>
    </row>
    <row r="40" spans="1:13" ht="13.5" customHeight="1" thickBot="1">
      <c r="A40" s="122" t="s">
        <v>90</v>
      </c>
      <c r="B40" s="123" t="s">
        <v>76</v>
      </c>
      <c r="C40" s="139" t="s">
        <v>75</v>
      </c>
      <c r="D40" s="145" t="s">
        <v>7</v>
      </c>
      <c r="E40" s="125" t="s">
        <v>94</v>
      </c>
      <c r="F40" s="142" t="s">
        <v>78</v>
      </c>
      <c r="G40" s="163" t="s">
        <v>94</v>
      </c>
      <c r="H40" s="145" t="s">
        <v>77</v>
      </c>
      <c r="I40" s="125" t="s">
        <v>94</v>
      </c>
      <c r="J40" s="142" t="s">
        <v>49</v>
      </c>
      <c r="K40" s="163" t="s">
        <v>94</v>
      </c>
      <c r="L40" s="145" t="s">
        <v>95</v>
      </c>
      <c r="M40" s="125" t="s">
        <v>94</v>
      </c>
    </row>
    <row r="41" spans="2:13" ht="13.5" customHeight="1">
      <c r="B41" s="126"/>
      <c r="C41" s="140" t="s">
        <v>91</v>
      </c>
      <c r="D41" s="146">
        <v>1000</v>
      </c>
      <c r="E41" s="147">
        <f>$B41*D41</f>
        <v>0</v>
      </c>
      <c r="F41" s="143">
        <v>60</v>
      </c>
      <c r="G41" s="161">
        <f>$B41*F41</f>
        <v>0</v>
      </c>
      <c r="H41" s="146">
        <v>0</v>
      </c>
      <c r="I41" s="147">
        <f>$B41*H41</f>
        <v>0</v>
      </c>
      <c r="J41" s="143">
        <v>31</v>
      </c>
      <c r="K41" s="161">
        <f>$B41*J41</f>
        <v>0</v>
      </c>
      <c r="L41" s="146">
        <v>9.1</v>
      </c>
      <c r="M41" s="147">
        <f>$B41*L41</f>
        <v>0</v>
      </c>
    </row>
    <row r="42" spans="2:13" ht="13.5" customHeight="1">
      <c r="B42" s="118"/>
      <c r="C42" s="151" t="s">
        <v>92</v>
      </c>
      <c r="D42" s="148">
        <v>1000</v>
      </c>
      <c r="E42" s="149">
        <f>$B42*D42</f>
        <v>0</v>
      </c>
      <c r="F42" s="144">
        <v>95</v>
      </c>
      <c r="G42" s="162">
        <f>$B42*F42</f>
        <v>0</v>
      </c>
      <c r="H42" s="148">
        <v>0</v>
      </c>
      <c r="I42" s="149">
        <f>$B42*H42</f>
        <v>0</v>
      </c>
      <c r="J42" s="144">
        <v>30</v>
      </c>
      <c r="K42" s="162">
        <f>$B42*J42</f>
        <v>0</v>
      </c>
      <c r="L42" s="148">
        <v>11</v>
      </c>
      <c r="M42" s="149">
        <f>$B42*L42</f>
        <v>0</v>
      </c>
    </row>
    <row r="43" spans="1:13" ht="13.5" customHeight="1" thickBot="1">
      <c r="A43" s="116" t="s">
        <v>34</v>
      </c>
      <c r="B43" s="113">
        <f>SUM(B41:B42)</f>
        <v>0</v>
      </c>
      <c r="C43" s="115" t="s">
        <v>93</v>
      </c>
      <c r="D43" s="154">
        <f>AVERAGE(D41:D42)</f>
        <v>1000</v>
      </c>
      <c r="E43" s="158">
        <f>SUM(E41:E42)</f>
        <v>0</v>
      </c>
      <c r="F43" s="117">
        <f>AVERAGE(F41:F42)</f>
        <v>77.5</v>
      </c>
      <c r="G43" s="120">
        <f>SUM(G41:G42)</f>
        <v>0</v>
      </c>
      <c r="H43" s="154">
        <f>AVERAGE(H41:H42)</f>
        <v>0</v>
      </c>
      <c r="I43" s="158">
        <f>SUM(I41:I42)</f>
        <v>0</v>
      </c>
      <c r="J43" s="117">
        <f>AVERAGE(J41:J42)</f>
        <v>30.5</v>
      </c>
      <c r="K43" s="120">
        <f>SUM(K41:K42)</f>
        <v>0</v>
      </c>
      <c r="L43" s="154">
        <f>AVERAGE(L41:L42)</f>
        <v>10.05</v>
      </c>
      <c r="M43" s="158">
        <f>$B43*L43</f>
        <v>0</v>
      </c>
    </row>
    <row r="44" spans="1:13" ht="21" customHeight="1" thickBot="1">
      <c r="A44" s="122" t="s">
        <v>98</v>
      </c>
      <c r="B44" s="134">
        <f>SUM(B43,B38,B33,B27,B21,B12)</f>
        <v>3</v>
      </c>
      <c r="C44" s="135"/>
      <c r="D44" s="160">
        <f>AVERAGE(D43,D38,D33,D27,D21,D12)</f>
        <v>2175</v>
      </c>
      <c r="E44" s="138">
        <f>SUM(E43,E38,E33,E27,E21,E12)</f>
        <v>7000</v>
      </c>
      <c r="F44" s="136">
        <f>AVERAGE(F43,F38,F33,F27,F21,F12)</f>
        <v>142.08333333333334</v>
      </c>
      <c r="G44" s="137">
        <f>SUM(G43,G38,G33,G27,G21,G12)</f>
        <v>390</v>
      </c>
      <c r="H44" s="160">
        <f>AVERAGE(H43,H38,H33,H27,H21,H12)</f>
        <v>22.86111111111111</v>
      </c>
      <c r="I44" s="138">
        <f>SUM(I43,I38,I33,I27,I21,I12)</f>
        <v>89</v>
      </c>
      <c r="J44" s="136">
        <f>AVERAGE(J43,J38,J33,J27,J21,J12)</f>
        <v>27.916666666666668</v>
      </c>
      <c r="K44" s="137">
        <f>SUM(K43,K38,K33,K27,K21,K12)</f>
        <v>74</v>
      </c>
      <c r="L44" s="160">
        <f>AVERAGE(L43,L38,L33,L27,L21,L12)</f>
        <v>43.95277777777778</v>
      </c>
      <c r="M44" s="138">
        <f>SUM(M43,M38,M33,M27,M21,M12)</f>
        <v>108</v>
      </c>
    </row>
    <row r="45" ht="12.75" customHeight="1">
      <c r="C45" s="112"/>
    </row>
    <row r="46" ht="12.75" customHeight="1">
      <c r="C46" s="112"/>
    </row>
    <row r="47" ht="12.75" customHeight="1"/>
    <row r="48" ht="15" customHeight="1"/>
    <row r="49" ht="15" customHeight="1"/>
    <row r="50" ht="15" customHeight="1"/>
    <row r="51" spans="1:7" ht="15" customHeight="1">
      <c r="A51" s="2"/>
      <c r="B51" s="2" t="s">
        <v>109</v>
      </c>
      <c r="C51" s="118" t="s">
        <v>101</v>
      </c>
      <c r="D51" s="118" t="s">
        <v>78</v>
      </c>
      <c r="E51" s="118" t="s">
        <v>77</v>
      </c>
      <c r="F51" s="118" t="s">
        <v>49</v>
      </c>
      <c r="G51" s="118" t="s">
        <v>95</v>
      </c>
    </row>
    <row r="52" spans="1:7" ht="15" customHeight="1">
      <c r="A52" s="118" t="s">
        <v>107</v>
      </c>
      <c r="B52" s="118">
        <v>2</v>
      </c>
      <c r="C52" s="179">
        <v>2500</v>
      </c>
      <c r="D52" s="179">
        <v>300</v>
      </c>
      <c r="E52" s="179">
        <v>25</v>
      </c>
      <c r="F52" s="179">
        <v>65</v>
      </c>
      <c r="G52" s="179">
        <v>50</v>
      </c>
    </row>
    <row r="53" spans="1:7" ht="12">
      <c r="A53" s="118" t="s">
        <v>108</v>
      </c>
      <c r="B53" s="118">
        <v>1</v>
      </c>
      <c r="C53" s="179">
        <v>2000</v>
      </c>
      <c r="D53" s="179">
        <v>300</v>
      </c>
      <c r="E53" s="179">
        <v>25</v>
      </c>
      <c r="F53" s="179">
        <v>65</v>
      </c>
      <c r="G53" s="179">
        <v>50</v>
      </c>
    </row>
    <row r="54" spans="1:7" ht="12">
      <c r="A54" s="95" t="s">
        <v>74</v>
      </c>
      <c r="B54" s="95"/>
      <c r="C54" s="179">
        <v>1700</v>
      </c>
      <c r="D54" s="179">
        <v>300</v>
      </c>
      <c r="E54" s="179">
        <v>25</v>
      </c>
      <c r="F54" s="179">
        <v>65</v>
      </c>
      <c r="G54" s="179">
        <v>50</v>
      </c>
    </row>
    <row r="55" spans="1:7" ht="12">
      <c r="A55" s="118" t="s">
        <v>90</v>
      </c>
      <c r="B55" s="118"/>
      <c r="C55" s="179">
        <v>1000</v>
      </c>
      <c r="D55" s="179">
        <v>78</v>
      </c>
      <c r="E55" s="179">
        <v>0</v>
      </c>
      <c r="F55" s="179">
        <v>30.5</v>
      </c>
      <c r="G55" s="179">
        <v>10.05</v>
      </c>
    </row>
    <row r="56" ht="12">
      <c r="B56" s="109">
        <f>SUM(B52:B55)</f>
        <v>3</v>
      </c>
    </row>
  </sheetData>
  <printOptions/>
  <pageMargins left="0.75" right="0.75" top="1" bottom="1" header="0.5" footer="0.5"/>
  <pageSetup fitToHeight="1" fitToWidth="1" horizontalDpi="600" verticalDpi="600" orientation="landscape" scale="6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First Last</cp:lastModifiedBy>
  <cp:lastPrinted>2011-03-27T21:52:27Z</cp:lastPrinted>
  <dcterms:created xsi:type="dcterms:W3CDTF">2011-02-27T03:04:59Z</dcterms:created>
  <dcterms:modified xsi:type="dcterms:W3CDTF">2011-04-17T13:29:13Z</dcterms:modified>
  <cp:category/>
  <cp:version/>
  <cp:contentType/>
  <cp:contentStatus/>
</cp:coreProperties>
</file>